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715a98b5e1ae76/Dokumenty/"/>
    </mc:Choice>
  </mc:AlternateContent>
  <xr:revisionPtr revIDLastSave="0" documentId="8_{CDA29BCA-9FA9-44D5-92BC-834FA6AE8FBD}" xr6:coauthVersionLast="47" xr6:coauthVersionMax="47" xr10:uidLastSave="{00000000-0000-0000-0000-000000000000}"/>
  <bookViews>
    <workbookView xWindow="-110" yWindow="-110" windowWidth="25820" windowHeight="1550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Pol'!$A$1:$Y$162</definedName>
    <definedName name="_xlnm.Print_Area" localSheetId="4">'1 2 Pol'!$A$1:$Y$126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3" i="1"/>
  <c r="F43" i="1"/>
  <c r="H43" i="1" s="1"/>
  <c r="I43" i="1" s="1"/>
  <c r="G42" i="1"/>
  <c r="F42" i="1"/>
  <c r="H42" i="1" s="1"/>
  <c r="I42" i="1" s="1"/>
  <c r="G41" i="1"/>
  <c r="F41" i="1"/>
  <c r="H41" i="1" s="1"/>
  <c r="I41" i="1" s="1"/>
  <c r="G39" i="1"/>
  <c r="G44" i="1" s="1"/>
  <c r="G25" i="1" s="1"/>
  <c r="A25" i="1" s="1"/>
  <c r="A26" i="1" s="1"/>
  <c r="G26" i="1" s="1"/>
  <c r="F39" i="1"/>
  <c r="F44" i="1" s="1"/>
  <c r="G125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3" i="13"/>
  <c r="M13" i="13" s="1"/>
  <c r="I13" i="13"/>
  <c r="K13" i="13"/>
  <c r="O13" i="13"/>
  <c r="Q13" i="13"/>
  <c r="V13" i="13"/>
  <c r="G16" i="13"/>
  <c r="I16" i="13"/>
  <c r="K16" i="13"/>
  <c r="M16" i="13"/>
  <c r="O16" i="13"/>
  <c r="Q16" i="13"/>
  <c r="V16" i="13"/>
  <c r="G19" i="13"/>
  <c r="I19" i="13"/>
  <c r="K19" i="13"/>
  <c r="M19" i="13"/>
  <c r="O19" i="13"/>
  <c r="Q19" i="13"/>
  <c r="V19" i="13"/>
  <c r="V22" i="13"/>
  <c r="G23" i="13"/>
  <c r="G22" i="13" s="1"/>
  <c r="I23" i="13"/>
  <c r="I22" i="13" s="1"/>
  <c r="K23" i="13"/>
  <c r="K22" i="13" s="1"/>
  <c r="M23" i="13"/>
  <c r="M22" i="13" s="1"/>
  <c r="O23" i="13"/>
  <c r="O22" i="13" s="1"/>
  <c r="Q23" i="13"/>
  <c r="Q22" i="13" s="1"/>
  <c r="V23" i="13"/>
  <c r="G26" i="13"/>
  <c r="I26" i="13"/>
  <c r="K26" i="13"/>
  <c r="M26" i="13"/>
  <c r="O26" i="13"/>
  <c r="Q26" i="13"/>
  <c r="V26" i="13"/>
  <c r="G29" i="13"/>
  <c r="G28" i="13" s="1"/>
  <c r="I29" i="13"/>
  <c r="K29" i="13"/>
  <c r="O29" i="13"/>
  <c r="Q29" i="13"/>
  <c r="V29" i="13"/>
  <c r="G32" i="13"/>
  <c r="I32" i="13"/>
  <c r="K32" i="13"/>
  <c r="M32" i="13"/>
  <c r="O32" i="13"/>
  <c r="Q32" i="13"/>
  <c r="V32" i="13"/>
  <c r="G37" i="13"/>
  <c r="M37" i="13" s="1"/>
  <c r="I37" i="13"/>
  <c r="I28" i="13" s="1"/>
  <c r="K37" i="13"/>
  <c r="K28" i="13" s="1"/>
  <c r="O37" i="13"/>
  <c r="Q37" i="13"/>
  <c r="V37" i="13"/>
  <c r="G39" i="13"/>
  <c r="I39" i="13"/>
  <c r="K39" i="13"/>
  <c r="M39" i="13"/>
  <c r="O39" i="13"/>
  <c r="Q39" i="13"/>
  <c r="V39" i="13"/>
  <c r="G41" i="13"/>
  <c r="I41" i="13"/>
  <c r="K41" i="13"/>
  <c r="M41" i="13"/>
  <c r="O41" i="13"/>
  <c r="O28" i="13" s="1"/>
  <c r="Q41" i="13"/>
  <c r="V41" i="13"/>
  <c r="G43" i="13"/>
  <c r="I43" i="13"/>
  <c r="K43" i="13"/>
  <c r="M43" i="13"/>
  <c r="O43" i="13"/>
  <c r="Q43" i="13"/>
  <c r="V43" i="13"/>
  <c r="G45" i="13"/>
  <c r="I45" i="13"/>
  <c r="K45" i="13"/>
  <c r="M45" i="13"/>
  <c r="O45" i="13"/>
  <c r="Q45" i="13"/>
  <c r="Q28" i="13" s="1"/>
  <c r="V45" i="13"/>
  <c r="V28" i="13" s="1"/>
  <c r="G47" i="13"/>
  <c r="M47" i="13" s="1"/>
  <c r="I47" i="13"/>
  <c r="K47" i="13"/>
  <c r="O47" i="13"/>
  <c r="Q47" i="13"/>
  <c r="V47" i="13"/>
  <c r="K50" i="13"/>
  <c r="O50" i="13"/>
  <c r="Q50" i="13"/>
  <c r="V50" i="13"/>
  <c r="G51" i="13"/>
  <c r="M51" i="13" s="1"/>
  <c r="M50" i="13" s="1"/>
  <c r="I51" i="13"/>
  <c r="I50" i="13" s="1"/>
  <c r="K51" i="13"/>
  <c r="O51" i="13"/>
  <c r="Q51" i="13"/>
  <c r="V51" i="13"/>
  <c r="O54" i="13"/>
  <c r="Q54" i="13"/>
  <c r="V54" i="13"/>
  <c r="G55" i="13"/>
  <c r="G54" i="13" s="1"/>
  <c r="I55" i="13"/>
  <c r="I54" i="13" s="1"/>
  <c r="K55" i="13"/>
  <c r="K54" i="13" s="1"/>
  <c r="M55" i="13"/>
  <c r="M54" i="13" s="1"/>
  <c r="O55" i="13"/>
  <c r="Q55" i="13"/>
  <c r="V55" i="13"/>
  <c r="G58" i="13"/>
  <c r="I58" i="13"/>
  <c r="K58" i="13"/>
  <c r="M58" i="13"/>
  <c r="O58" i="13"/>
  <c r="Q58" i="13"/>
  <c r="V58" i="13"/>
  <c r="G61" i="13"/>
  <c r="I61" i="13"/>
  <c r="K61" i="13"/>
  <c r="M61" i="13"/>
  <c r="O61" i="13"/>
  <c r="Q61" i="13"/>
  <c r="G62" i="13"/>
  <c r="I62" i="13"/>
  <c r="K62" i="13"/>
  <c r="M62" i="13"/>
  <c r="O62" i="13"/>
  <c r="Q62" i="13"/>
  <c r="V62" i="13"/>
  <c r="V61" i="13" s="1"/>
  <c r="G65" i="13"/>
  <c r="G64" i="13" s="1"/>
  <c r="I65" i="13"/>
  <c r="K65" i="13"/>
  <c r="O65" i="13"/>
  <c r="Q65" i="13"/>
  <c r="V65" i="13"/>
  <c r="G68" i="13"/>
  <c r="I68" i="13"/>
  <c r="K68" i="13"/>
  <c r="M68" i="13"/>
  <c r="O68" i="13"/>
  <c r="Q68" i="13"/>
  <c r="V68" i="13"/>
  <c r="G71" i="13"/>
  <c r="M71" i="13" s="1"/>
  <c r="I71" i="13"/>
  <c r="I64" i="13" s="1"/>
  <c r="K71" i="13"/>
  <c r="K64" i="13" s="1"/>
  <c r="O71" i="13"/>
  <c r="Q71" i="13"/>
  <c r="V71" i="13"/>
  <c r="G74" i="13"/>
  <c r="I74" i="13"/>
  <c r="K74" i="13"/>
  <c r="M74" i="13"/>
  <c r="O74" i="13"/>
  <c r="Q74" i="13"/>
  <c r="V74" i="13"/>
  <c r="G78" i="13"/>
  <c r="I78" i="13"/>
  <c r="K78" i="13"/>
  <c r="M78" i="13"/>
  <c r="O78" i="13"/>
  <c r="O64" i="13" s="1"/>
  <c r="Q78" i="13"/>
  <c r="V78" i="13"/>
  <c r="G81" i="13"/>
  <c r="I81" i="13"/>
  <c r="K81" i="13"/>
  <c r="M81" i="13"/>
  <c r="O81" i="13"/>
  <c r="Q81" i="13"/>
  <c r="V81" i="13"/>
  <c r="G84" i="13"/>
  <c r="I84" i="13"/>
  <c r="K84" i="13"/>
  <c r="M84" i="13"/>
  <c r="O84" i="13"/>
  <c r="Q84" i="13"/>
  <c r="Q64" i="13" s="1"/>
  <c r="V84" i="13"/>
  <c r="V64" i="13" s="1"/>
  <c r="G87" i="13"/>
  <c r="M87" i="13" s="1"/>
  <c r="I87" i="13"/>
  <c r="K87" i="13"/>
  <c r="O87" i="13"/>
  <c r="Q87" i="13"/>
  <c r="V87" i="13"/>
  <c r="G90" i="13"/>
  <c r="I90" i="13"/>
  <c r="K90" i="13"/>
  <c r="M90" i="13"/>
  <c r="O90" i="13"/>
  <c r="Q90" i="13"/>
  <c r="V90" i="13"/>
  <c r="I93" i="13"/>
  <c r="G94" i="13"/>
  <c r="I94" i="13"/>
  <c r="K94" i="13"/>
  <c r="K93" i="13" s="1"/>
  <c r="M94" i="13"/>
  <c r="O94" i="13"/>
  <c r="O93" i="13" s="1"/>
  <c r="Q94" i="13"/>
  <c r="Q93" i="13" s="1"/>
  <c r="V94" i="13"/>
  <c r="V93" i="13" s="1"/>
  <c r="G97" i="13"/>
  <c r="I97" i="13"/>
  <c r="K97" i="13"/>
  <c r="M97" i="13"/>
  <c r="O97" i="13"/>
  <c r="Q97" i="13"/>
  <c r="V97" i="13"/>
  <c r="G99" i="13"/>
  <c r="I99" i="13"/>
  <c r="K99" i="13"/>
  <c r="M99" i="13"/>
  <c r="O99" i="13"/>
  <c r="Q99" i="13"/>
  <c r="V99" i="13"/>
  <c r="G101" i="13"/>
  <c r="I101" i="13"/>
  <c r="K101" i="13"/>
  <c r="M101" i="13"/>
  <c r="O101" i="13"/>
  <c r="Q101" i="13"/>
  <c r="V101" i="13"/>
  <c r="G103" i="13"/>
  <c r="I103" i="13"/>
  <c r="K103" i="13"/>
  <c r="M103" i="13"/>
  <c r="O103" i="13"/>
  <c r="Q103" i="13"/>
  <c r="V103" i="13"/>
  <c r="G107" i="13"/>
  <c r="I107" i="13"/>
  <c r="K107" i="13"/>
  <c r="M107" i="13"/>
  <c r="O107" i="13"/>
  <c r="Q107" i="13"/>
  <c r="V107" i="13"/>
  <c r="G110" i="13"/>
  <c r="G93" i="13" s="1"/>
  <c r="I110" i="13"/>
  <c r="K110" i="13"/>
  <c r="O110" i="13"/>
  <c r="Q110" i="13"/>
  <c r="V110" i="13"/>
  <c r="G113" i="13"/>
  <c r="I113" i="13"/>
  <c r="K113" i="13"/>
  <c r="M113" i="13"/>
  <c r="O113" i="13"/>
  <c r="Q113" i="13"/>
  <c r="V113" i="13"/>
  <c r="G116" i="13"/>
  <c r="M116" i="13" s="1"/>
  <c r="I116" i="13"/>
  <c r="K116" i="13"/>
  <c r="O116" i="13"/>
  <c r="Q116" i="13"/>
  <c r="V116" i="13"/>
  <c r="G119" i="13"/>
  <c r="I119" i="13"/>
  <c r="K119" i="13"/>
  <c r="M119" i="13"/>
  <c r="O119" i="13"/>
  <c r="Q119" i="13"/>
  <c r="V119" i="13"/>
  <c r="G122" i="13"/>
  <c r="I122" i="13"/>
  <c r="K122" i="13"/>
  <c r="M122" i="13"/>
  <c r="O122" i="13"/>
  <c r="Q122" i="13"/>
  <c r="V122" i="13"/>
  <c r="AE125" i="13"/>
  <c r="G161" i="12"/>
  <c r="BA100" i="12"/>
  <c r="BA90" i="12"/>
  <c r="BA85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G14" i="12"/>
  <c r="I14" i="12"/>
  <c r="K14" i="12"/>
  <c r="M14" i="12"/>
  <c r="O14" i="12"/>
  <c r="Q14" i="12"/>
  <c r="V14" i="12"/>
  <c r="G18" i="12"/>
  <c r="I18" i="12"/>
  <c r="K18" i="12"/>
  <c r="M18" i="12"/>
  <c r="O18" i="12"/>
  <c r="Q18" i="12"/>
  <c r="V18" i="12"/>
  <c r="V8" i="12" s="1"/>
  <c r="G23" i="12"/>
  <c r="M23" i="12" s="1"/>
  <c r="I23" i="12"/>
  <c r="K23" i="12"/>
  <c r="O23" i="12"/>
  <c r="Q23" i="12"/>
  <c r="V23" i="12"/>
  <c r="G27" i="12"/>
  <c r="I27" i="12"/>
  <c r="K27" i="12"/>
  <c r="M27" i="12"/>
  <c r="O27" i="12"/>
  <c r="Q27" i="12"/>
  <c r="V27" i="12"/>
  <c r="G30" i="12"/>
  <c r="M30" i="12" s="1"/>
  <c r="I30" i="12"/>
  <c r="K30" i="12"/>
  <c r="O30" i="12"/>
  <c r="Q30" i="12"/>
  <c r="V30" i="12"/>
  <c r="G39" i="12"/>
  <c r="G38" i="12" s="1"/>
  <c r="I39" i="12"/>
  <c r="I38" i="12" s="1"/>
  <c r="K39" i="12"/>
  <c r="K38" i="12" s="1"/>
  <c r="M39" i="12"/>
  <c r="O39" i="12"/>
  <c r="O38" i="12" s="1"/>
  <c r="Q39" i="12"/>
  <c r="V39" i="12"/>
  <c r="G42" i="12"/>
  <c r="I42" i="12"/>
  <c r="K42" i="12"/>
  <c r="M42" i="12"/>
  <c r="O42" i="12"/>
  <c r="Q42" i="12"/>
  <c r="V42" i="12"/>
  <c r="G45" i="12"/>
  <c r="I45" i="12"/>
  <c r="K45" i="12"/>
  <c r="M45" i="12"/>
  <c r="O45" i="12"/>
  <c r="Q45" i="12"/>
  <c r="Q38" i="12" s="1"/>
  <c r="V45" i="12"/>
  <c r="V38" i="12" s="1"/>
  <c r="G48" i="12"/>
  <c r="I48" i="12"/>
  <c r="K48" i="12"/>
  <c r="M48" i="12"/>
  <c r="O48" i="12"/>
  <c r="Q48" i="12"/>
  <c r="V48" i="12"/>
  <c r="G54" i="12"/>
  <c r="I54" i="12"/>
  <c r="K54" i="12"/>
  <c r="M54" i="12"/>
  <c r="O54" i="12"/>
  <c r="Q54" i="12"/>
  <c r="V54" i="12"/>
  <c r="G58" i="12"/>
  <c r="M58" i="12" s="1"/>
  <c r="I58" i="12"/>
  <c r="K58" i="12"/>
  <c r="O58" i="12"/>
  <c r="Q58" i="12"/>
  <c r="V58" i="12"/>
  <c r="G62" i="12"/>
  <c r="I62" i="12"/>
  <c r="K62" i="12"/>
  <c r="M62" i="12"/>
  <c r="O62" i="12"/>
  <c r="Q62" i="12"/>
  <c r="V62" i="12"/>
  <c r="G65" i="12"/>
  <c r="I65" i="12"/>
  <c r="K65" i="12"/>
  <c r="M65" i="12"/>
  <c r="O65" i="12"/>
  <c r="Q65" i="12"/>
  <c r="V65" i="12"/>
  <c r="G75" i="12"/>
  <c r="G74" i="12" s="1"/>
  <c r="I75" i="12"/>
  <c r="I74" i="12" s="1"/>
  <c r="K75" i="12"/>
  <c r="K74" i="12" s="1"/>
  <c r="M75" i="12"/>
  <c r="O75" i="12"/>
  <c r="O74" i="12" s="1"/>
  <c r="Q75" i="12"/>
  <c r="Q74" i="12" s="1"/>
  <c r="V75" i="12"/>
  <c r="G80" i="12"/>
  <c r="I80" i="12"/>
  <c r="K80" i="12"/>
  <c r="M80" i="12"/>
  <c r="O80" i="12"/>
  <c r="Q80" i="12"/>
  <c r="V80" i="12"/>
  <c r="G84" i="12"/>
  <c r="I84" i="12"/>
  <c r="K84" i="12"/>
  <c r="M84" i="12"/>
  <c r="O84" i="12"/>
  <c r="Q84" i="12"/>
  <c r="V84" i="12"/>
  <c r="V74" i="12" s="1"/>
  <c r="G89" i="12"/>
  <c r="M89" i="12" s="1"/>
  <c r="I89" i="12"/>
  <c r="K89" i="12"/>
  <c r="O89" i="12"/>
  <c r="Q89" i="12"/>
  <c r="V89" i="12"/>
  <c r="O94" i="12"/>
  <c r="Q94" i="12"/>
  <c r="V94" i="12"/>
  <c r="G95" i="12"/>
  <c r="M95" i="12" s="1"/>
  <c r="M94" i="12" s="1"/>
  <c r="I95" i="12"/>
  <c r="I94" i="12" s="1"/>
  <c r="K95" i="12"/>
  <c r="K94" i="12" s="1"/>
  <c r="O95" i="12"/>
  <c r="Q95" i="12"/>
  <c r="V95" i="12"/>
  <c r="G99" i="12"/>
  <c r="I99" i="12"/>
  <c r="K99" i="12"/>
  <c r="M99" i="12"/>
  <c r="O99" i="12"/>
  <c r="Q99" i="12"/>
  <c r="V99" i="12"/>
  <c r="O103" i="12"/>
  <c r="G104" i="12"/>
  <c r="I104" i="12"/>
  <c r="K104" i="12"/>
  <c r="M104" i="12"/>
  <c r="O104" i="12"/>
  <c r="Q104" i="12"/>
  <c r="Q103" i="12" s="1"/>
  <c r="V104" i="12"/>
  <c r="V103" i="12" s="1"/>
  <c r="G108" i="12"/>
  <c r="I108" i="12"/>
  <c r="K108" i="12"/>
  <c r="M108" i="12"/>
  <c r="O108" i="12"/>
  <c r="Q108" i="12"/>
  <c r="V108" i="12"/>
  <c r="G112" i="12"/>
  <c r="I112" i="12"/>
  <c r="K112" i="12"/>
  <c r="M112" i="12"/>
  <c r="O112" i="12"/>
  <c r="Q112" i="12"/>
  <c r="V112" i="12"/>
  <c r="G114" i="12"/>
  <c r="I114" i="12"/>
  <c r="K114" i="12"/>
  <c r="M114" i="12"/>
  <c r="O114" i="12"/>
  <c r="Q114" i="12"/>
  <c r="V114" i="12"/>
  <c r="G116" i="12"/>
  <c r="M116" i="12" s="1"/>
  <c r="M103" i="12" s="1"/>
  <c r="I116" i="12"/>
  <c r="I103" i="12" s="1"/>
  <c r="K116" i="12"/>
  <c r="O116" i="12"/>
  <c r="Q116" i="12"/>
  <c r="V116" i="12"/>
  <c r="G118" i="12"/>
  <c r="I118" i="12"/>
  <c r="K118" i="12"/>
  <c r="M118" i="12"/>
  <c r="O118" i="12"/>
  <c r="Q118" i="12"/>
  <c r="V118" i="12"/>
  <c r="G120" i="12"/>
  <c r="I120" i="12"/>
  <c r="K120" i="12"/>
  <c r="K103" i="12" s="1"/>
  <c r="M120" i="12"/>
  <c r="O120" i="12"/>
  <c r="Q120" i="12"/>
  <c r="V120" i="12"/>
  <c r="V123" i="12"/>
  <c r="G124" i="12"/>
  <c r="G123" i="12" s="1"/>
  <c r="I124" i="12"/>
  <c r="I123" i="12" s="1"/>
  <c r="K124" i="12"/>
  <c r="K123" i="12" s="1"/>
  <c r="M124" i="12"/>
  <c r="M123" i="12" s="1"/>
  <c r="O124" i="12"/>
  <c r="O123" i="12" s="1"/>
  <c r="Q124" i="12"/>
  <c r="Q123" i="12" s="1"/>
  <c r="V124" i="12"/>
  <c r="G128" i="12"/>
  <c r="G127" i="12" s="1"/>
  <c r="I128" i="12"/>
  <c r="I127" i="12" s="1"/>
  <c r="K128" i="12"/>
  <c r="K127" i="12" s="1"/>
  <c r="M128" i="12"/>
  <c r="O128" i="12"/>
  <c r="O127" i="12" s="1"/>
  <c r="Q128" i="12"/>
  <c r="Q127" i="12" s="1"/>
  <c r="V128" i="12"/>
  <c r="V127" i="12" s="1"/>
  <c r="G131" i="12"/>
  <c r="M131" i="12" s="1"/>
  <c r="I131" i="12"/>
  <c r="K131" i="12"/>
  <c r="O131" i="12"/>
  <c r="Q131" i="12"/>
  <c r="V131" i="12"/>
  <c r="G134" i="12"/>
  <c r="I134" i="12"/>
  <c r="K134" i="12"/>
  <c r="M134" i="12"/>
  <c r="O134" i="12"/>
  <c r="Q134" i="12"/>
  <c r="V134" i="12"/>
  <c r="G137" i="12"/>
  <c r="M137" i="12" s="1"/>
  <c r="I137" i="12"/>
  <c r="K137" i="12"/>
  <c r="O137" i="12"/>
  <c r="Q137" i="12"/>
  <c r="V137" i="12"/>
  <c r="G140" i="12"/>
  <c r="I140" i="12"/>
  <c r="K140" i="12"/>
  <c r="M140" i="12"/>
  <c r="O140" i="12"/>
  <c r="Q140" i="12"/>
  <c r="V140" i="12"/>
  <c r="G143" i="12"/>
  <c r="I143" i="12"/>
  <c r="K143" i="12"/>
  <c r="M143" i="12"/>
  <c r="O143" i="12"/>
  <c r="G144" i="12"/>
  <c r="I144" i="12"/>
  <c r="K144" i="12"/>
  <c r="M144" i="12"/>
  <c r="O144" i="12"/>
  <c r="Q144" i="12"/>
  <c r="Q143" i="12" s="1"/>
  <c r="V144" i="12"/>
  <c r="V143" i="12" s="1"/>
  <c r="G147" i="12"/>
  <c r="I147" i="12"/>
  <c r="K147" i="12"/>
  <c r="M147" i="12"/>
  <c r="O147" i="12"/>
  <c r="Q147" i="12"/>
  <c r="V147" i="12"/>
  <c r="G150" i="12"/>
  <c r="I150" i="12"/>
  <c r="K150" i="12"/>
  <c r="M150" i="12"/>
  <c r="O150" i="12"/>
  <c r="Q150" i="12"/>
  <c r="V150" i="12"/>
  <c r="O153" i="12"/>
  <c r="Q153" i="12"/>
  <c r="V153" i="12"/>
  <c r="G154" i="12"/>
  <c r="G153" i="12" s="1"/>
  <c r="I154" i="12"/>
  <c r="I153" i="12" s="1"/>
  <c r="K154" i="12"/>
  <c r="O154" i="12"/>
  <c r="Q154" i="12"/>
  <c r="V154" i="12"/>
  <c r="G156" i="12"/>
  <c r="I156" i="12"/>
  <c r="K156" i="12"/>
  <c r="M156" i="12"/>
  <c r="O156" i="12"/>
  <c r="Q156" i="12"/>
  <c r="V156" i="12"/>
  <c r="G158" i="12"/>
  <c r="I158" i="12"/>
  <c r="K158" i="12"/>
  <c r="K153" i="12" s="1"/>
  <c r="M158" i="12"/>
  <c r="O158" i="12"/>
  <c r="Q158" i="12"/>
  <c r="V158" i="12"/>
  <c r="AE161" i="12"/>
  <c r="I20" i="1"/>
  <c r="I19" i="1"/>
  <c r="I18" i="1"/>
  <c r="I17" i="1"/>
  <c r="I16" i="1"/>
  <c r="I69" i="1"/>
  <c r="J65" i="1" s="1"/>
  <c r="H40" i="1"/>
  <c r="J28" i="1"/>
  <c r="J26" i="1"/>
  <c r="G38" i="1"/>
  <c r="F38" i="1"/>
  <c r="J23" i="1"/>
  <c r="J24" i="1"/>
  <c r="J25" i="1"/>
  <c r="J27" i="1"/>
  <c r="E24" i="1"/>
  <c r="E26" i="1"/>
  <c r="J68" i="1" l="1"/>
  <c r="J67" i="1"/>
  <c r="J66" i="1"/>
  <c r="J58" i="1"/>
  <c r="J59" i="1"/>
  <c r="J60" i="1"/>
  <c r="J63" i="1"/>
  <c r="J55" i="1"/>
  <c r="J64" i="1"/>
  <c r="J62" i="1"/>
  <c r="J56" i="1"/>
  <c r="J61" i="1"/>
  <c r="J57" i="1"/>
  <c r="G23" i="1"/>
  <c r="G28" i="1"/>
  <c r="H39" i="1"/>
  <c r="I39" i="1" s="1"/>
  <c r="I44" i="1" s="1"/>
  <c r="J42" i="1" s="1"/>
  <c r="M8" i="13"/>
  <c r="AF125" i="13"/>
  <c r="M29" i="13"/>
  <c r="M28" i="13" s="1"/>
  <c r="G50" i="13"/>
  <c r="M110" i="13"/>
  <c r="M93" i="13" s="1"/>
  <c r="M65" i="13"/>
  <c r="M64" i="13" s="1"/>
  <c r="M38" i="12"/>
  <c r="M127" i="12"/>
  <c r="M8" i="12"/>
  <c r="M74" i="12"/>
  <c r="AF161" i="12"/>
  <c r="G94" i="12"/>
  <c r="M154" i="12"/>
  <c r="M153" i="12" s="1"/>
  <c r="G103" i="12"/>
  <c r="I21" i="1"/>
  <c r="H44" i="1"/>
  <c r="J69" i="1" l="1"/>
  <c r="J43" i="1"/>
  <c r="J39" i="1"/>
  <c r="J44" i="1" s="1"/>
  <c r="J41" i="1"/>
  <c r="A23" i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 K</author>
  </authors>
  <commentList>
    <comment ref="S6" authorId="0" shapeId="0" xr:uid="{593B9D6F-1BF9-4FB2-BF44-8E96847C12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516F585-6F06-4198-B99E-E2EE9A62A4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 K</author>
  </authors>
  <commentList>
    <comment ref="S6" authorId="0" shapeId="0" xr:uid="{13C4FA3B-83D8-4C3D-BF40-65C5F5D8B0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E535EB-DB08-4221-99D6-325E1FF299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<sst xmlns="http://schemas.openxmlformats.org/spreadsheetml/2006/main" count="1244" uniqueCount="381">
  <si>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</si>
  <si>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</si>
  <si>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</si>
  <si>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</si>
  <si>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</si>
  <si>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</si>
  <si>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</si>
  <si>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</si>
  <si>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</si>
  <si>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</si>
  <si>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</si>
  <si>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</si>
  <si>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</si>
  <si>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</si>
  <si>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</si>
  <si>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</si>
  <si>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</si>
  <si>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</si>
  <si>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</si>
  <si>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</si>
  <si>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</si>
  <si>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</si>
  <si>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</si>
  <si>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</si>
  <si>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</si>
  <si>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</si>
  <si>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</si>
  <si>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</si>
  <si>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</si>
  <si>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</si>
  <si>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</si>
  <si>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</si>
  <si>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</si>
  <si>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</si>
  <si>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</si>
  <si>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</si>
  <si>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</si>
  <si>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</si>
  <si>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</si>
  <si>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</si>
  <si>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</si>
  <si>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</si>
  <si>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</si>
  <si>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30124</t>
  </si>
  <si>
    <t>DNR Tkalcovská 381/1,Svitavy</t>
  </si>
  <si>
    <t>Domov na rozcestí Svitavy</t>
  </si>
  <si>
    <t>Tkalcovská 381/1</t>
  </si>
  <si>
    <t>Svitavy</t>
  </si>
  <si>
    <t>56802</t>
  </si>
  <si>
    <t>70157286</t>
  </si>
  <si>
    <t>Bačovský Lubomír, Ing.</t>
  </si>
  <si>
    <t>Antonína Slavíčka 649/23</t>
  </si>
  <si>
    <t>Svitavy-Lány</t>
  </si>
  <si>
    <t>11106921</t>
  </si>
  <si>
    <t>Stavba</t>
  </si>
  <si>
    <t>Stavební objekt</t>
  </si>
  <si>
    <t>1</t>
  </si>
  <si>
    <t>Sanace-odvodnění</t>
  </si>
  <si>
    <t>2</t>
  </si>
  <si>
    <t>Vnitřní sanace</t>
  </si>
  <si>
    <t>Celkem za stavbu</t>
  </si>
  <si>
    <t>CZK</t>
  </si>
  <si>
    <t>#POPS</t>
  </si>
  <si>
    <t>Popis stavby: 30124 - DNR Tkalcovská 381/1,Svitavy</t>
  </si>
  <si>
    <t>#POPO</t>
  </si>
  <si>
    <t>Popis objektu: 1 - DNR Tkalcovská 381/1,Svitavy</t>
  </si>
  <si>
    <t>#POPR</t>
  </si>
  <si>
    <t>Popis rozpočtu: 1 - Sanace-odvodnění</t>
  </si>
  <si>
    <t>Popis rozpočtu: 2 - Vnitřní sanace</t>
  </si>
  <si>
    <t>Rekapitulace dílů</t>
  </si>
  <si>
    <t>Typ dílu</t>
  </si>
  <si>
    <t>Zemní práce</t>
  </si>
  <si>
    <t>45</t>
  </si>
  <si>
    <t>Podkladní a vedlejší konstrukce</t>
  </si>
  <si>
    <t>59</t>
  </si>
  <si>
    <t>Dlažby a předlažby komunikací</t>
  </si>
  <si>
    <t>61</t>
  </si>
  <si>
    <t>Úpravy povrchů vnitřní</t>
  </si>
  <si>
    <t>62</t>
  </si>
  <si>
    <t>Úpravy povrchů vnější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</si>
  <si>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</si>
  <si>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</si>
  <si>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</si>
  <si>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</si>
  <si>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</si>
  <si>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</si>
  <si>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</si>
  <si>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</si>
  <si>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</si>
  <si>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</si>
  <si>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725</t>
  </si>
  <si>
    <t>Zařizovací předměty</t>
  </si>
  <si>
    <t>771</t>
  </si>
  <si>
    <t>Podlahy z dlaždic a obklady</t>
  </si>
  <si>
    <t>781</t>
  </si>
  <si>
    <t>Obklady keramické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</si>
  <si>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</si>
  <si>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</si>
  <si>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</si>
  <si>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</si>
  <si>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</si>
  <si>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</si>
  <si>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</si>
  <si>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</si>
  <si>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</si>
  <si>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</si>
  <si>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</si>
  <si>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</si>
  <si>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</si>
  <si>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</si>
  <si>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</si>
  <si>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</si>
  <si>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</si>
  <si>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</si>
  <si>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</si>
  <si>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</si>
  <si>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</si>
  <si>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</si>
  <si>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</si>
  <si>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</si>
  <si>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</si>
  <si>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</si>
  <si>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</si>
  <si>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</si>
  <si>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</si>
  <si>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</si>
  <si>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</si>
  <si>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</si>
  <si>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</si>
  <si>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</si>
  <si>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</si>
  <si>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24/ I</t>
  </si>
  <si>
    <t>Práce</t>
  </si>
  <si>
    <t>Běžná</t>
  </si>
  <si>
    <t>POL1_</t>
  </si>
  <si>
    <t>s přehozením na vzdálenost do 5 m nebo s naložením na ruční dopravní prostředek</t>
  </si>
  <si>
    <t>SPI</t>
  </si>
  <si>
    <t>drenáž : (15,65+3)*0,6*0,6</t>
  </si>
  <si>
    <t>VV</t>
  </si>
  <si>
    <t>vsak : 1*1*1</t>
  </si>
  <si>
    <t>SPU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</si>
  <si>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</si>
  <si>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</si>
  <si>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</si>
  <si>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>Odkaz na mn. položky pořadí 1 : 7,71400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</si>
  <si>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</si>
  <si>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</si>
  <si>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</si>
  <si>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167101201R00</t>
  </si>
  <si>
    <t>Nakládání, skládání, překládání neulehlého výkopku nakládání, skládání, překládání neulehléno výkopku nebo zeminy - ručně  z horniny 1 až 4</t>
  </si>
  <si>
    <t>171201201R00</t>
  </si>
  <si>
    <t>Uložení sypaniny na dočasnou skládku tak, že na 1 m2 plochy připadá přes 2 m3 výkopku nebo ornice</t>
  </si>
  <si>
    <t>199000005R00</t>
  </si>
  <si>
    <t>Poplatky za skládku zeminy 1- 4, skupina 17 05 04 z Katalogu odpadů</t>
  </si>
  <si>
    <t>t</t>
  </si>
  <si>
    <t>Začátek provozního součtu</t>
  </si>
  <si>
    <t xml:space="preserve">  drenáž : (15,65+3)*0,6*0,6</t>
  </si>
  <si>
    <t xml:space="preserve">  vsak : 1*1*1</t>
  </si>
  <si>
    <t xml:space="preserve">  Mezisoučet</t>
  </si>
  <si>
    <t>Konec provozního součtu</t>
  </si>
  <si>
    <t>7,714*1,9</t>
  </si>
  <si>
    <t>212531114T00</t>
  </si>
  <si>
    <t>Výplň odvodňov. trativodů kam. hrubě drcen. 16-32 mm</t>
  </si>
  <si>
    <t>Vlastní</t>
  </si>
  <si>
    <t>RT-S 24/I</t>
  </si>
  <si>
    <t>drenáž : (15,65+3)*0,6*0,2</t>
  </si>
  <si>
    <t>212561122T00</t>
  </si>
  <si>
    <t>Výplň odvodňov.vsaků kam. hrubě drcen. 16-32 mm</t>
  </si>
  <si>
    <t>212753113R00</t>
  </si>
  <si>
    <t>Plastové drenážní trubky montáž ohebné plastové drenážní trubky do rýhy, DN 80, bez lože</t>
  </si>
  <si>
    <t>m</t>
  </si>
  <si>
    <t>827-1</t>
  </si>
  <si>
    <t>drenáž : (15,65+3)</t>
  </si>
  <si>
    <t>212971110R00</t>
  </si>
  <si>
    <t xml:space="preserve">Zřízení opláštění odvod. trativodů z geotextilie o sklonu do 2,5,  </t>
  </si>
  <si>
    <t>m2</t>
  </si>
  <si>
    <t>800-2</t>
  </si>
  <si>
    <t>v rýze nebo v zářezu se stěnami,</t>
  </si>
  <si>
    <t>drenáž : (15,65+3)*0,6</t>
  </si>
  <si>
    <t>vsak : 1*1*2</t>
  </si>
  <si>
    <t>1*1*4</t>
  </si>
  <si>
    <t>452311131R00</t>
  </si>
  <si>
    <t>Podkladní a zajišťovací konstrukce z betonu desky pod potrubí, stoky a drobné objekty , z betonu prostého třídy C 12/15</t>
  </si>
  <si>
    <t>z cementu portlandského nebo struskoportlandského, v otevřeném výkopu,</t>
  </si>
  <si>
    <t>drenáž : (15,65+3)*0,6*0,09</t>
  </si>
  <si>
    <t>452312121R00</t>
  </si>
  <si>
    <t>Podkladní a zajišťovací konstrukce z betonu sedlové lože, z betonu prostého třídy C 8/10</t>
  </si>
  <si>
    <t>drenáž : (15,65+3)*0,6*0,15</t>
  </si>
  <si>
    <t>28611222.AR</t>
  </si>
  <si>
    <t>Trubka plastová drenážní spoj: drážkový; potrubí: jednovrstvé; materiál: PVC; povrch: žebrovaný; ohebná; DN = 80; vsakovací plocha = 40,0 cm2/m</t>
  </si>
  <si>
    <t>SPCM</t>
  </si>
  <si>
    <t>Specifikace</t>
  </si>
  <si>
    <t>POL3_</t>
  </si>
  <si>
    <t>drenáž : (15,65+3)*1,09</t>
  </si>
  <si>
    <t>69366198R</t>
  </si>
  <si>
    <t>Geosyntetika typ: geotextilie; netkaná; materiál: PP; tl (2 kPa) = 2,9 mm; plošná hmotnost = 300 g/m2; Pevnost v tahu podélně = 20,0 kN/m; Pevnost v tahu příčně = 11,5 kN/m</t>
  </si>
  <si>
    <t xml:space="preserve">  drenáž : (15,65+3)*0,6</t>
  </si>
  <si>
    <t xml:space="preserve">  vsak : 1*1*2</t>
  </si>
  <si>
    <t xml:space="preserve">  1*1*4</t>
  </si>
  <si>
    <t>17,19*1,2</t>
  </si>
  <si>
    <t>113106231R00</t>
  </si>
  <si>
    <t>Rozebrání vozovek a ploch s jakoukoliv výplní spár   v jakékoliv ploše, ze zámkové dlažky, kladených do lože z kameniva</t>
  </si>
  <si>
    <t>822-1</t>
  </si>
  <si>
    <t>s přemístěním hmot na skládku na vzdálenost do 3 m nebo s naložením na dopravní prostředek</t>
  </si>
  <si>
    <t>drenáž : (15,65+3)*1</t>
  </si>
  <si>
    <t>vsak : 1*1</t>
  </si>
  <si>
    <t>564861111R00</t>
  </si>
  <si>
    <t>Podklad ze štěrkodrti s rozprostřením a zhutněním frakce 0-63 mm, tloušťka po zhutnění 200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</si>
  <si>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</si>
  <si>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</si>
  <si>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</si>
  <si>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</si>
  <si>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</si>
  <si>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</si>
  <si>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319201311R00</t>
  </si>
  <si>
    <t>Vyrovnání nerovného povrchu jakoukoliv maltou  do 30 mm</t>
  </si>
  <si>
    <t>801-4</t>
  </si>
  <si>
    <t>vnitřního i vnějšího zdiva, bez odsekání vadných cihel, bez pomocného lešení,</t>
  </si>
  <si>
    <t>drenáž : 15,65*0,6</t>
  </si>
  <si>
    <t>346244811R00</t>
  </si>
  <si>
    <t>Přizdívky izolační z cihel pálených plných délky 290 mm, na tloušťku 65 mm</t>
  </si>
  <si>
    <t>801-1</t>
  </si>
  <si>
    <t>P10 až P20 na maltu MC 10 včetně vytvoření požlábku v ohybu izolace vodorovné na svislou, se zatřenou cementovou omítkou z malty min. MC 10 v tl. 20 mm pod izolaci,</t>
  </si>
  <si>
    <t>Odkaz na mn. položky pořadí 19 : 9,39000</t>
  </si>
  <si>
    <t>113107520R00</t>
  </si>
  <si>
    <t>Odstranění podkladů nebo krytů z kameniva hrubého drceného, v ploše jednotlivě do 50 m2, tloušťka vrstvy 200 mm</t>
  </si>
  <si>
    <t>967042702R00</t>
  </si>
  <si>
    <t>Odsekání zdiva z kamene nebo betonu plošné tloušťky do 20 mm</t>
  </si>
  <si>
    <t>801-3</t>
  </si>
  <si>
    <t>z pomocného lešení o výšce podlahy do 1900 mm a pro zatížení do 1,5 kPa  (150 kg/m2),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</si>
  <si>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</si>
  <si>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</si>
  <si>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</si>
  <si>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</si>
  <si>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</si>
  <si>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</si>
  <si>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</si>
  <si>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</si>
  <si>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979999973R00</t>
  </si>
  <si>
    <t>Poplatek za uložení, zemina a kamení,  , skupina 17 05 04 z Katalogu odpadů</t>
  </si>
  <si>
    <t>979093111R00</t>
  </si>
  <si>
    <t>Uložení suti na skládku bez zhutnění</t>
  </si>
  <si>
    <t>800-6</t>
  </si>
  <si>
    <t>s hrubým urovnáním,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</si>
  <si>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</si>
  <si>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</si>
  <si>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</si>
  <si>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</si>
  <si>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</si>
  <si>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711212000RU1</t>
  </si>
  <si>
    <t>Izolace proti vodě nátěr podkladní pod hydroizolační stěrky</t>
  </si>
  <si>
    <t>800-711</t>
  </si>
  <si>
    <t>711212015RT1</t>
  </si>
  <si>
    <t>Izolace proti vodě stěrka hydroizolační vyztužená tkaninou bitumenová, proti tlakové vodě</t>
  </si>
  <si>
    <t>Odkaz na mn. položky pořadí 29 : 9,39000</t>
  </si>
  <si>
    <t>711823121RT6</t>
  </si>
  <si>
    <t>Ochrana konstrukcí nopovou fólií svisle, výška nopu 20 mm, včetně dodávky fólie</t>
  </si>
  <si>
    <t>711823129RT5</t>
  </si>
  <si>
    <t>Ochrana konstrukcí nopovou fólií ukončovací lišta,  , včetně dodávky lišty</t>
  </si>
  <si>
    <t>drenáž : 15,65</t>
  </si>
  <si>
    <t>998711101R00</t>
  </si>
  <si>
    <t>Přesun hmot pro izolace proti vodě svisle do 6 m</t>
  </si>
  <si>
    <t>50 m vodorovně měřeno od těžiště půdorysné plochy skládky do těžiště půdorysné plochy objektu</t>
  </si>
  <si>
    <t>713131131R00</t>
  </si>
  <si>
    <t>Montáž tepelné izolace stěn lepením</t>
  </si>
  <si>
    <t>800-713</t>
  </si>
  <si>
    <t>283758901R</t>
  </si>
  <si>
    <t>Výrobek izolační pro budovy z pěnového polystyrenu (EPS) tvar: deska; označení: Z; tloušťka d = 50,0 mm; OH = 33 kg/m3; lambda = 0,034 W/(m.K); pevnost v tlaku CS 200 kPa</t>
  </si>
  <si>
    <t>drenáž : 15,65*0,6*1,1</t>
  </si>
  <si>
    <t>998713101R00</t>
  </si>
  <si>
    <t>Přesun hmot pro izolace tepelné v objektech výšky do 6 m</t>
  </si>
  <si>
    <t>50 m vodorovně</t>
  </si>
  <si>
    <t>005121010R</t>
  </si>
  <si>
    <t>Vybudování zařízení staveniště</t>
  </si>
  <si>
    <t>Soubor</t>
  </si>
  <si>
    <t>Indiv</t>
  </si>
  <si>
    <t>VRN</t>
  </si>
  <si>
    <t>POL99_2</t>
  </si>
  <si>
    <t>005121020R</t>
  </si>
  <si>
    <t xml:space="preserve">Provoz zařízení staveniště </t>
  </si>
  <si>
    <t>005121030R</t>
  </si>
  <si>
    <t>Odstranění zařízení staveniště</t>
  </si>
  <si>
    <t>SUM</t>
  </si>
  <si>
    <t>END</t>
  </si>
  <si>
    <t>281606212R00</t>
  </si>
  <si>
    <t>Injektování zdiva proti vzlínající vlhkosti cihelného, tloušťky do 600 mm, nízkotlakovou injektáží, silikonovou injektážní hmotou</t>
  </si>
  <si>
    <t>"Technická specifikace dle PD"</t>
  </si>
  <si>
    <t>POP</t>
  </si>
  <si>
    <t>1.02 : 25,2</t>
  </si>
  <si>
    <t>612409991RT2</t>
  </si>
  <si>
    <t>Začištění omítek kolem oken, dveří a obkladů apod. s použitím suché maltové směsi</t>
  </si>
  <si>
    <t>1.02 sokl : 18</t>
  </si>
  <si>
    <t>612421615R00</t>
  </si>
  <si>
    <t>Omítky vnitřní stěn vápenné nebo vápenocementové v podlaží i ve schodišti hrubé zatřené</t>
  </si>
  <si>
    <t>1.02 : 28,50</t>
  </si>
  <si>
    <t>612434133R00</t>
  </si>
  <si>
    <t xml:space="preserve">Omítkový sanační systém pro vnitřní zdivo sanační podhoz, sanační omítka vyrovnávací tl. 20 mm, sanační omítka tl. 20 mm,  </t>
  </si>
  <si>
    <t>1.02 : 10,5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</si>
  <si>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</si>
  <si>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</si>
  <si>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1.02 : 39,5+5,4+6,2+3,25*5,45</t>
  </si>
  <si>
    <t>955R1</t>
  </si>
  <si>
    <t>Vysoušení zdiva</t>
  </si>
  <si>
    <t xml:space="preserve">den   </t>
  </si>
  <si>
    <t>978013191R00</t>
  </si>
  <si>
    <t>Otlučení omítek vápenných nebo vápenocementových vnitřních s vyškrabáním spár, s očištěním zdiva stěn, v rozsahu do 100 %</t>
  </si>
  <si>
    <t>1.01 : 62,9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</si>
  <si>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</si>
  <si>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</si>
  <si>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</si>
  <si>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1.01 : 19,75</t>
  </si>
  <si>
    <t>sokl : 18*0,075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</si>
  <si>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</si>
  <si>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</si>
  <si>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</si>
  <si>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</si>
  <si>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999281105R00</t>
  </si>
  <si>
    <t xml:space="preserve">Přesun hmot pro opravy a údržbu objektů pro opravy a údržbu dosavadních objektů včetně vnějších plášťů  výšky do 6 m,  </t>
  </si>
  <si>
    <t>oborů 801, 803, 811 a 812</t>
  </si>
  <si>
    <t>711212002RW2</t>
  </si>
  <si>
    <t>Izolace proti vodě stěrka hydroizolační  cementová, pro kontakt s pitnou voidou, proti tlakové vodě</t>
  </si>
  <si>
    <t>1.02 : 25,2*0,2</t>
  </si>
  <si>
    <t>725R1</t>
  </si>
  <si>
    <t>Demontáž veškerých zařizovacích předmětů a vybavení a zpětná montáž</t>
  </si>
  <si>
    <t>soubor</t>
  </si>
  <si>
    <t>771101121R00</t>
  </si>
  <si>
    <t>Příprava podkladu před kladením dlažeb provedení penetrace podkladu</t>
  </si>
  <si>
    <t>800-771</t>
  </si>
  <si>
    <t>POL1_7</t>
  </si>
  <si>
    <t>1.02 sokl : 18*0,075</t>
  </si>
  <si>
    <t>771130111R00</t>
  </si>
  <si>
    <t>Obklad soklíků do tmele rovných, výšky do 100 mm</t>
  </si>
  <si>
    <t>771479001R00</t>
  </si>
  <si>
    <t>Řezání dlaždic pro soklíky</t>
  </si>
  <si>
    <t>Odkaz na mn. položky pořadí 20 : 18,00000</t>
  </si>
  <si>
    <t>771578011R00</t>
  </si>
  <si>
    <t>Zvláštní úpravy spár spára podlaha-stěna silikonem</t>
  </si>
  <si>
    <t>obklady : 2,2+1,2</t>
  </si>
  <si>
    <t>771579793R00</t>
  </si>
  <si>
    <t>Příplatky k položkám montáže podlah keramických příplatek za spárovací hmotu - plošně</t>
  </si>
  <si>
    <t>Odkaz na mn. položky pořadí 19 : 1,35000</t>
  </si>
  <si>
    <t>24592160R</t>
  </si>
  <si>
    <t>Penetrace akrylová (AY); funkce: zpevnění povrchu, úprava savosti; ředidlo: voda (disperzní)</t>
  </si>
  <si>
    <t>kg</t>
  </si>
  <si>
    <t>POL3_1</t>
  </si>
  <si>
    <t>1.02 sokl : 18*0,075*0,2</t>
  </si>
  <si>
    <t>58582138.AR</t>
  </si>
  <si>
    <t>tmel cementový; C2 T S1; lepicí; pro interiér i exteriér; přilnavost k materiálům kamenina, keram. obklady, dlažby</t>
  </si>
  <si>
    <t>1.02 sokl : 18*0,075*4,2</t>
  </si>
  <si>
    <t>5976420PD</t>
  </si>
  <si>
    <t>Dlažba  "Technická specifikace dle PD"</t>
  </si>
  <si>
    <t>1.02 sokl : 18*0,075*1,2</t>
  </si>
  <si>
    <t>998771101R00</t>
  </si>
  <si>
    <t>Přesun hmot pro podlahy z dlaždic v objektech výšky do 6 m</t>
  </si>
  <si>
    <t>781101121R00</t>
  </si>
  <si>
    <t>Příprava podkladu před provedením obkladu provedení penetrace podkladu - práce</t>
  </si>
  <si>
    <t>781111115R00</t>
  </si>
  <si>
    <t>Doplňkové práce při provádění obkladů vyřezání otvoru v obkladačce korunkou prům. do 30 mm</t>
  </si>
  <si>
    <t>kus</t>
  </si>
  <si>
    <t>781111116R00</t>
  </si>
  <si>
    <t>Doplňkové práce při provádění obkladů vyřezání otvoru v obkladačce korunkou prům. do 90 mm</t>
  </si>
  <si>
    <t>781111121R00</t>
  </si>
  <si>
    <t>Doplňkové práce při provádění obkladů montáž lišt rohových, vanových a dilatačních</t>
  </si>
  <si>
    <t>781210141R00</t>
  </si>
  <si>
    <t>Obkládání stěn z obkladaček pórovinových do tmele velikosti do 330 x 600 mm</t>
  </si>
  <si>
    <t>do tmele, kladených rovnoběžně s podlahou,</t>
  </si>
  <si>
    <t>781479705RT3</t>
  </si>
  <si>
    <t>Montáž obkladů vnitřních z dlaždic keramických Příplatky k položkám montáže obkladů vnitřních stěn z dlaždic keramických příplatek za spárovací hmotu - plošně</t>
  </si>
  <si>
    <t>Odkaz na mn. položky pořadí 28 : 28,50000</t>
  </si>
  <si>
    <t>58581697.AR</t>
  </si>
  <si>
    <t>Penetrace akrylátová; funkce: proti tvorbě skvrn, úprava savosti, adhezní můstek; ředidlo: voda (disperzní)</t>
  </si>
  <si>
    <t>1.02 : 28,50*0,2</t>
  </si>
  <si>
    <t>1.02 : 28,50*4,2</t>
  </si>
  <si>
    <t>59760205T</t>
  </si>
  <si>
    <t>Ukon. profil Hl. elox Chrom H=10mm</t>
  </si>
  <si>
    <t>20*1,1</t>
  </si>
  <si>
    <t>597813752PD</t>
  </si>
  <si>
    <t>Obkládačka dodávka "Technická specifikace dle PD"</t>
  </si>
  <si>
    <t>1.02 : 28,50*1,2</t>
  </si>
  <si>
    <t>998781101R00</t>
  </si>
  <si>
    <t>Přesun hmot pro obklady keramické v objektech výšky do 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</si>
</sst>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20" fillId="0" borderId="0" xfId="0" applyNumberFormat="1" applyFont="1" applyAlignment="1">
      <alignment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1" fillId="0" borderId="18" xfId="0" applyNumberFormat="1" applyFont="1" applyBorder="1" applyAlignment="1">
      <alignment vertical="top" wrapText="1"/>
    </xf>
    <xf numFmtId="0" fontId="21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T19" sqref="T19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3MQT1nbh2mqr/+CZVYH22bQFnrC/JDip2tM2BbdTQ24UeGj57CtEB5kfyhwj6/DjOSgv65IuBfHlOcuDCT/FBA==" saltValue="N/e8ncHbcSzW3v3hQ4tT4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26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1" customWidth="1"/>
    <col min="4" max="4" width="13" style="51" customWidth="1"/>
    <col min="5" max="5" width="9.7265625" style="51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5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5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5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5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5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22"/>
      <c r="J6" s="8"/>
    </row>
    <row r="7" spans="1:15" ht="15.75" customHeight="1" x14ac:dyDescent="0.25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126" t="s">
        <v>50</v>
      </c>
      <c r="H8" s="18" t="s">
        <v>40</v>
      </c>
      <c r="I8" s="125" t="s">
        <v>53</v>
      </c>
      <c r="J8" s="8"/>
    </row>
    <row r="9" spans="1:15" ht="15.75" hidden="1" customHeight="1" x14ac:dyDescent="0.25">
      <c r="A9" s="2"/>
      <c r="B9" s="2"/>
      <c r="D9" s="126" t="s">
        <v>51</v>
      </c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4"/>
      <c r="D10" s="124" t="s">
        <v>48</v>
      </c>
      <c r="E10" s="127" t="s">
        <v>52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5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5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5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5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SUMIF(F55:F68,A16,I55:I68)+SUMIF(F55:F68,"PSU",I55:I68)</f>
        <v>0</v>
      </c>
      <c r="J16" s="82"/>
    </row>
    <row r="17" spans="1:10" ht="23.25" customHeight="1" x14ac:dyDescent="0.25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SUMIF(F55:F68,A17,I55:I68)</f>
        <v>0</v>
      </c>
      <c r="J17" s="82"/>
    </row>
    <row r="18" spans="1:10" ht="23.25" customHeight="1" x14ac:dyDescent="0.25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SUMIF(F55:F68,A18,I55:I68)</f>
        <v>0</v>
      </c>
      <c r="J18" s="82"/>
    </row>
    <row r="19" spans="1:10" ht="23.25" customHeight="1" x14ac:dyDescent="0.25">
      <c r="A19" s="195" t="s">
        <v>96</v>
      </c>
      <c r="B19" s="38" t="s">
        <v>27</v>
      </c>
      <c r="C19" s="59"/>
      <c r="D19" s="60"/>
      <c r="E19" s="80"/>
      <c r="F19" s="81"/>
      <c r="G19" s="80"/>
      <c r="H19" s="81"/>
      <c r="I19" s="80">
        <f>SUMIF(F55:F68,A19,I55:I68)</f>
        <v>0</v>
      </c>
      <c r="J19" s="82"/>
    </row>
    <row r="20" spans="1:10" ht="23.25" customHeight="1" x14ac:dyDescent="0.25">
      <c r="A20" s="195" t="s">
        <v>97</v>
      </c>
      <c r="B20" s="38" t="s">
        <v>28</v>
      </c>
      <c r="C20" s="59"/>
      <c r="D20" s="60"/>
      <c r="E20" s="80"/>
      <c r="F20" s="81"/>
      <c r="G20" s="80"/>
      <c r="H20" s="81"/>
      <c r="I20" s="80">
        <f>SUMIF(F55:F68,A20,I55:I68)</f>
        <v>0</v>
      </c>
      <c r="J20" s="82"/>
    </row>
    <row r="21" spans="1:10" ht="23.25" customHeight="1" x14ac:dyDescent="0.3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5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59"/>
      <c r="D23" s="60"/>
      <c r="E23" s="64">
        <v>12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59"/>
      <c r="D24" s="60"/>
      <c r="E24" s="64">
        <f>SazbaDPH1</f>
        <v>12</v>
      </c>
      <c r="F24" s="39" t="s">
        <v>0</v>
      </c>
      <c r="G24" s="92">
        <f>IF(A24&gt;50, ROUNDUP(A23, 0), ROUNDDOWN(A23, 0))</f>
        <v>0</v>
      </c>
      <c r="H24" s="93"/>
      <c r="I24" s="93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IF(A26&gt;50, ROUNDUP(A25, 0), ROUNDDOWN(A25, 0))</f>
        <v>0</v>
      </c>
      <c r="H26" s="78"/>
      <c r="I26" s="7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61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5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3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54</v>
      </c>
      <c r="C39" s="146"/>
      <c r="D39" s="146"/>
      <c r="E39" s="146"/>
      <c r="F39" s="147">
        <f>'1 1 Pol'!AE161+'1 2 Pol'!AE125</f>
        <v>0</v>
      </c>
      <c r="G39" s="148">
        <f>'1 1 Pol'!AF161+'1 2 Pol'!AF125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/>
      <c r="C40" s="152" t="s">
        <v>55</v>
      </c>
      <c r="D40" s="152"/>
      <c r="E40" s="152"/>
      <c r="F40" s="153"/>
      <c r="G40" s="154"/>
      <c r="H40" s="154">
        <f>(F40*SazbaDPH1/100)+(G40*SazbaDPH2/100)</f>
        <v>0</v>
      </c>
      <c r="I40" s="154"/>
      <c r="J40" s="155"/>
    </row>
    <row r="41" spans="1:10" ht="25.5" customHeight="1" x14ac:dyDescent="0.25">
      <c r="A41" s="135">
        <v>2</v>
      </c>
      <c r="B41" s="151" t="s">
        <v>56</v>
      </c>
      <c r="C41" s="152" t="s">
        <v>44</v>
      </c>
      <c r="D41" s="152"/>
      <c r="E41" s="152"/>
      <c r="F41" s="153">
        <f>'1 1 Pol'!AE161+'1 2 Pol'!AE125</f>
        <v>0</v>
      </c>
      <c r="G41" s="154">
        <f>'1 1 Pol'!AF161+'1 2 Pol'!AF125</f>
        <v>0</v>
      </c>
      <c r="H41" s="154">
        <f>(F41*SazbaDPH1/100)+(G41*SazbaDPH2/100)</f>
        <v>0</v>
      </c>
      <c r="I41" s="154">
        <f>F41+G41+H41</f>
        <v>0</v>
      </c>
      <c r="J41" s="155" t="str">
        <f>IF(_xlfn.SINGLE(CenaCelkemVypocet)=0,"",I41/_xlfn.SINGLE(CenaCelkemVypocet)*100)</f>
        <v/>
      </c>
    </row>
    <row r="42" spans="1:10" ht="25.5" customHeight="1" x14ac:dyDescent="0.25">
      <c r="A42" s="135">
        <v>3</v>
      </c>
      <c r="B42" s="156" t="s">
        <v>56</v>
      </c>
      <c r="C42" s="146" t="s">
        <v>57</v>
      </c>
      <c r="D42" s="146"/>
      <c r="E42" s="146"/>
      <c r="F42" s="157">
        <f>'1 1 Pol'!AE161</f>
        <v>0</v>
      </c>
      <c r="G42" s="149">
        <f>'1 1 Pol'!AF161</f>
        <v>0</v>
      </c>
      <c r="H42" s="149">
        <f>(F42*SazbaDPH1/100)+(G42*SazbaDPH2/100)</f>
        <v>0</v>
      </c>
      <c r="I42" s="149">
        <f>F42+G42+H42</f>
        <v>0</v>
      </c>
      <c r="J42" s="150" t="str">
        <f>IF(_xlfn.SINGLE(CenaCelkemVypocet)=0,"",I42/_xlfn.SINGLE(CenaCelkemVypocet)*100)</f>
        <v/>
      </c>
    </row>
    <row r="43" spans="1:10" ht="25.5" customHeight="1" x14ac:dyDescent="0.25">
      <c r="A43" s="135">
        <v>3</v>
      </c>
      <c r="B43" s="156" t="s">
        <v>58</v>
      </c>
      <c r="C43" s="146" t="s">
        <v>59</v>
      </c>
      <c r="D43" s="146"/>
      <c r="E43" s="146"/>
      <c r="F43" s="157">
        <f>'1 2 Pol'!AE125</f>
        <v>0</v>
      </c>
      <c r="G43" s="149">
        <f>'1 2 Pol'!AF125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5">
      <c r="A44" s="135"/>
      <c r="B44" s="158" t="s">
        <v>60</v>
      </c>
      <c r="C44" s="159"/>
      <c r="D44" s="159"/>
      <c r="E44" s="160"/>
      <c r="F44" s="161">
        <f>SUMIF(A39:A43,"=1",F39:F43)</f>
        <v>0</v>
      </c>
      <c r="G44" s="162">
        <f>SUMIF(A39:A43,"=1",G39:G43)</f>
        <v>0</v>
      </c>
      <c r="H44" s="162">
        <f>SUMIF(A39:A43,"=1",H39:H43)</f>
        <v>0</v>
      </c>
      <c r="I44" s="162">
        <f>SUMIF(A39:A43,"=1",I39:I43)</f>
        <v>0</v>
      </c>
      <c r="J44" s="163">
        <f>SUMIF(A39:A43,"=1",J39:J43)</f>
        <v>0</v>
      </c>
    </row>
    <row r="46" spans="1:10" x14ac:dyDescent="0.25">
      <c r="A46" t="s">
        <v>62</v>
      </c>
      <c r="B46" t="s">
        <v>63</v>
      </c>
    </row>
    <row r="47" spans="1:10" x14ac:dyDescent="0.25">
      <c r="A47" t="s">
        <v>64</v>
      </c>
      <c r="B47" t="s">
        <v>65</v>
      </c>
    </row>
    <row r="48" spans="1:10" x14ac:dyDescent="0.25">
      <c r="A48" t="s">
        <v>66</v>
      </c>
      <c r="B48" t="s">
        <v>67</v>
      </c>
    </row>
    <row r="49" spans="1:10" x14ac:dyDescent="0.25">
      <c r="A49" t="s">
        <v>66</v>
      </c>
      <c r="B49" t="s">
        <v>68</v>
      </c>
    </row>
    <row r="52" spans="1:10" ht="15.5" x14ac:dyDescent="0.35">
      <c r="B52" s="174" t="s">
        <v>69</v>
      </c>
    </row>
    <row r="54" spans="1:10" ht="25.5" customHeight="1" x14ac:dyDescent="0.25">
      <c r="A54" s="176"/>
      <c r="B54" s="179" t="s">
        <v>17</v>
      </c>
      <c r="C54" s="179" t="s">
        <v>5</v>
      </c>
      <c r="D54" s="180"/>
      <c r="E54" s="180"/>
      <c r="F54" s="181" t="s">
        <v>70</v>
      </c>
      <c r="G54" s="181"/>
      <c r="H54" s="181"/>
      <c r="I54" s="181" t="s">
        <v>29</v>
      </c>
      <c r="J54" s="181" t="s">
        <v>0</v>
      </c>
    </row>
    <row r="55" spans="1:10" ht="36.75" customHeight="1" x14ac:dyDescent="0.25">
      <c r="A55" s="177"/>
      <c r="B55" s="182" t="s">
        <v>56</v>
      </c>
      <c r="C55" s="183" t="s">
        <v>71</v>
      </c>
      <c r="D55" s="184"/>
      <c r="E55" s="184"/>
      <c r="F55" s="191" t="s">
        <v>24</v>
      </c>
      <c r="G55" s="192"/>
      <c r="H55" s="192"/>
      <c r="I55" s="192">
        <f>'1 1 Pol'!G8</f>
        <v>0</v>
      </c>
      <c r="J55" s="188" t="str">
        <f>IF(I69=0,"",I55/I69*100)</f>
        <v/>
      </c>
    </row>
    <row r="56" spans="1:10" ht="36.75" customHeight="1" x14ac:dyDescent="0.25">
      <c r="A56" s="177"/>
      <c r="B56" s="182" t="s">
        <v>72</v>
      </c>
      <c r="C56" s="183" t="s">
        <v>73</v>
      </c>
      <c r="D56" s="184"/>
      <c r="E56" s="184"/>
      <c r="F56" s="191" t="s">
        <v>24</v>
      </c>
      <c r="G56" s="192"/>
      <c r="H56" s="192"/>
      <c r="I56" s="192">
        <f>'1 1 Pol'!G38</f>
        <v>0</v>
      </c>
      <c r="J56" s="188" t="str">
        <f>IF(I69=0,"",I56/I69*100)</f>
        <v/>
      </c>
    </row>
    <row r="57" spans="1:10" ht="36.75" customHeight="1" x14ac:dyDescent="0.25">
      <c r="A57" s="177"/>
      <c r="B57" s="182" t="s">
        <v>74</v>
      </c>
      <c r="C57" s="183" t="s">
        <v>75</v>
      </c>
      <c r="D57" s="184"/>
      <c r="E57" s="184"/>
      <c r="F57" s="191" t="s">
        <v>24</v>
      </c>
      <c r="G57" s="192"/>
      <c r="H57" s="192"/>
      <c r="I57" s="192">
        <f>'1 1 Pol'!G74</f>
        <v>0</v>
      </c>
      <c r="J57" s="188" t="str">
        <f>IF(I69=0,"",I57/I69*100)</f>
        <v/>
      </c>
    </row>
    <row r="58" spans="1:10" ht="36.75" customHeight="1" x14ac:dyDescent="0.25">
      <c r="A58" s="177"/>
      <c r="B58" s="182" t="s">
        <v>76</v>
      </c>
      <c r="C58" s="183" t="s">
        <v>77</v>
      </c>
      <c r="D58" s="184"/>
      <c r="E58" s="184"/>
      <c r="F58" s="191" t="s">
        <v>24</v>
      </c>
      <c r="G58" s="192"/>
      <c r="H58" s="192"/>
      <c r="I58" s="192">
        <f>'1 2 Pol'!G8</f>
        <v>0</v>
      </c>
      <c r="J58" s="188" t="str">
        <f>IF(I69=0,"",I58/I69*100)</f>
        <v/>
      </c>
    </row>
    <row r="59" spans="1:10" ht="36.75" customHeight="1" x14ac:dyDescent="0.25">
      <c r="A59" s="177"/>
      <c r="B59" s="182" t="s">
        <v>78</v>
      </c>
      <c r="C59" s="183" t="s">
        <v>79</v>
      </c>
      <c r="D59" s="184"/>
      <c r="E59" s="184"/>
      <c r="F59" s="191" t="s">
        <v>24</v>
      </c>
      <c r="G59" s="192"/>
      <c r="H59" s="192"/>
      <c r="I59" s="192">
        <f>'1 1 Pol'!G94</f>
        <v>0</v>
      </c>
      <c r="J59" s="188" t="str">
        <f>IF(I69=0,"",I59/I69*100)</f>
        <v/>
      </c>
    </row>
    <row r="60" spans="1:10" ht="36.75" customHeight="1" x14ac:dyDescent="0.25">
      <c r="A60" s="177"/>
      <c r="B60" s="182" t="s">
        <v>80</v>
      </c>
      <c r="C60" s="183" t="s">
        <v>81</v>
      </c>
      <c r="D60" s="184"/>
      <c r="E60" s="184"/>
      <c r="F60" s="191" t="s">
        <v>24</v>
      </c>
      <c r="G60" s="192"/>
      <c r="H60" s="192"/>
      <c r="I60" s="192">
        <f>'1 2 Pol'!G22</f>
        <v>0</v>
      </c>
      <c r="J60" s="188" t="str">
        <f>IF(I69=0,"",I60/I69*100)</f>
        <v/>
      </c>
    </row>
    <row r="61" spans="1:10" ht="36.75" customHeight="1" x14ac:dyDescent="0.25">
      <c r="A61" s="177"/>
      <c r="B61" s="182" t="s">
        <v>82</v>
      </c>
      <c r="C61" s="183" t="s">
        <v>83</v>
      </c>
      <c r="D61" s="184"/>
      <c r="E61" s="184"/>
      <c r="F61" s="191" t="s">
        <v>24</v>
      </c>
      <c r="G61" s="192"/>
      <c r="H61" s="192"/>
      <c r="I61" s="192">
        <f>'1 1 Pol'!G103+'1 2 Pol'!G28</f>
        <v>0</v>
      </c>
      <c r="J61" s="188" t="str">
        <f>IF(I69=0,"",I61/I69*100)</f>
        <v/>
      </c>
    </row>
    <row r="62" spans="1:10" ht="36.75" customHeight="1" x14ac:dyDescent="0.25">
      <c r="A62" s="177"/>
      <c r="B62" s="182" t="s">
        <v>84</v>
      </c>
      <c r="C62" s="183" t="s">
        <v>85</v>
      </c>
      <c r="D62" s="184"/>
      <c r="E62" s="184"/>
      <c r="F62" s="191" t="s">
        <v>24</v>
      </c>
      <c r="G62" s="192"/>
      <c r="H62" s="192"/>
      <c r="I62" s="192">
        <f>'1 1 Pol'!G123+'1 2 Pol'!G50</f>
        <v>0</v>
      </c>
      <c r="J62" s="188" t="str">
        <f>IF(I69=0,"",I62/I69*100)</f>
        <v/>
      </c>
    </row>
    <row r="63" spans="1:10" ht="36.75" customHeight="1" x14ac:dyDescent="0.25">
      <c r="A63" s="177"/>
      <c r="B63" s="182" t="s">
        <v>86</v>
      </c>
      <c r="C63" s="183" t="s">
        <v>87</v>
      </c>
      <c r="D63" s="184"/>
      <c r="E63" s="184"/>
      <c r="F63" s="191" t="s">
        <v>25</v>
      </c>
      <c r="G63" s="192"/>
      <c r="H63" s="192"/>
      <c r="I63" s="192">
        <f>'1 1 Pol'!G127+'1 2 Pol'!G54</f>
        <v>0</v>
      </c>
      <c r="J63" s="188" t="str">
        <f>IF(I69=0,"",I63/I69*100)</f>
        <v/>
      </c>
    </row>
    <row r="64" spans="1:10" ht="36.75" customHeight="1" x14ac:dyDescent="0.25">
      <c r="A64" s="177"/>
      <c r="B64" s="182" t="s">
        <v>88</v>
      </c>
      <c r="C64" s="183" t="s">
        <v>89</v>
      </c>
      <c r="D64" s="184"/>
      <c r="E64" s="184"/>
      <c r="F64" s="191" t="s">
        <v>25</v>
      </c>
      <c r="G64" s="192"/>
      <c r="H64" s="192"/>
      <c r="I64" s="192">
        <f>'1 1 Pol'!G143</f>
        <v>0</v>
      </c>
      <c r="J64" s="188" t="str">
        <f>IF(I69=0,"",I64/I69*100)</f>
        <v/>
      </c>
    </row>
    <row r="65" spans="1:10" ht="36.75" customHeight="1" x14ac:dyDescent="0.25">
      <c r="A65" s="177"/>
      <c r="B65" s="182" t="s">
        <v>90</v>
      </c>
      <c r="C65" s="183" t="s">
        <v>91</v>
      </c>
      <c r="D65" s="184"/>
      <c r="E65" s="184"/>
      <c r="F65" s="191" t="s">
        <v>25</v>
      </c>
      <c r="G65" s="192"/>
      <c r="H65" s="192"/>
      <c r="I65" s="192">
        <f>'1 2 Pol'!G61</f>
        <v>0</v>
      </c>
      <c r="J65" s="188" t="str">
        <f>IF(I69=0,"",I65/I69*100)</f>
        <v/>
      </c>
    </row>
    <row r="66" spans="1:10" ht="36.75" customHeight="1" x14ac:dyDescent="0.25">
      <c r="A66" s="177"/>
      <c r="B66" s="182" t="s">
        <v>92</v>
      </c>
      <c r="C66" s="183" t="s">
        <v>93</v>
      </c>
      <c r="D66" s="184"/>
      <c r="E66" s="184"/>
      <c r="F66" s="191" t="s">
        <v>25</v>
      </c>
      <c r="G66" s="192"/>
      <c r="H66" s="192"/>
      <c r="I66" s="192">
        <f>'1 2 Pol'!G64</f>
        <v>0</v>
      </c>
      <c r="J66" s="188" t="str">
        <f>IF(I69=0,"",I66/I69*100)</f>
        <v/>
      </c>
    </row>
    <row r="67" spans="1:10" ht="36.75" customHeight="1" x14ac:dyDescent="0.25">
      <c r="A67" s="177"/>
      <c r="B67" s="182" t="s">
        <v>94</v>
      </c>
      <c r="C67" s="183" t="s">
        <v>95</v>
      </c>
      <c r="D67" s="184"/>
      <c r="E67" s="184"/>
      <c r="F67" s="191" t="s">
        <v>25</v>
      </c>
      <c r="G67" s="192"/>
      <c r="H67" s="192"/>
      <c r="I67" s="192">
        <f>'1 2 Pol'!G93</f>
        <v>0</v>
      </c>
      <c r="J67" s="188" t="str">
        <f>IF(I69=0,"",I67/I69*100)</f>
        <v/>
      </c>
    </row>
    <row r="68" spans="1:10" ht="36.75" customHeight="1" x14ac:dyDescent="0.25">
      <c r="A68" s="177"/>
      <c r="B68" s="182" t="s">
        <v>96</v>
      </c>
      <c r="C68" s="183" t="s">
        <v>27</v>
      </c>
      <c r="D68" s="184"/>
      <c r="E68" s="184"/>
      <c r="F68" s="191" t="s">
        <v>96</v>
      </c>
      <c r="G68" s="192"/>
      <c r="H68" s="192"/>
      <c r="I68" s="192">
        <f>'1 1 Pol'!G153</f>
        <v>0</v>
      </c>
      <c r="J68" s="188" t="str">
        <f>IF(I69=0,"",I68/I69*100)</f>
        <v/>
      </c>
    </row>
    <row r="69" spans="1:10" ht="25.5" customHeight="1" x14ac:dyDescent="0.25">
      <c r="A69" s="178"/>
      <c r="B69" s="185" t="s">
        <v>1</v>
      </c>
      <c r="C69" s="186"/>
      <c r="D69" s="187"/>
      <c r="E69" s="187"/>
      <c r="F69" s="193"/>
      <c r="G69" s="194"/>
      <c r="H69" s="194"/>
      <c r="I69" s="194">
        <f>SUM(I55:I68)</f>
        <v>0</v>
      </c>
      <c r="J69" s="189">
        <f>SUM(J55:J68)</f>
        <v>0</v>
      </c>
    </row>
    <row r="70" spans="1:10" x14ac:dyDescent="0.25">
      <c r="F70" s="134"/>
      <c r="G70" s="134"/>
      <c r="H70" s="134"/>
      <c r="I70" s="134"/>
      <c r="J70" s="190"/>
    </row>
    <row r="71" spans="1:10" x14ac:dyDescent="0.25">
      <c r="F71" s="134"/>
      <c r="G71" s="134"/>
      <c r="H71" s="134"/>
      <c r="I71" s="134"/>
      <c r="J71" s="190"/>
    </row>
    <row r="72" spans="1:10" x14ac:dyDescent="0.25">
      <c r="F72" s="134"/>
      <c r="G72" s="134"/>
      <c r="H72" s="134"/>
      <c r="I72" s="134"/>
      <c r="J72" s="190"/>
    </row>
  </sheetData>
  <sheetProtection algorithmName="SHA-512" hashValue="3rijSFgNjvpD2JXgxSSXr8gAfV/IdPCwWb4BsjWmNCLKWuQK6hd0XD/xbtXPMXyKVy0JVGQgPjZgwMtbqpM08A==" saltValue="UzKQPIUtTjH5+DUGVY0dU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4:E44"/>
    <mergeCell ref="C55:E55"/>
    <mergeCell ref="C56:E56"/>
    <mergeCell ref="C57:E57"/>
    <mergeCell ref="C58:E5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1" t="s">
        <v>6</v>
      </c>
      <c r="B1" s="101"/>
      <c r="C1" s="102"/>
      <c r="D1" s="101"/>
      <c r="E1" s="101"/>
      <c r="F1" s="101"/>
      <c r="G1" s="101"/>
    </row>
    <row r="2" spans="1:7" ht="25" customHeight="1" x14ac:dyDescent="0.25">
      <c r="A2" s="50" t="s">
        <v>7</v>
      </c>
      <c r="B2" s="49"/>
      <c r="C2" s="103"/>
      <c r="D2" s="103"/>
      <c r="E2" s="103"/>
      <c r="F2" s="103"/>
      <c r="G2" s="104"/>
    </row>
    <row r="3" spans="1:7" ht="25" customHeight="1" x14ac:dyDescent="0.25">
      <c r="A3" s="50" t="s">
        <v>8</v>
      </c>
      <c r="B3" s="49"/>
      <c r="C3" s="103"/>
      <c r="D3" s="103"/>
      <c r="E3" s="103"/>
      <c r="F3" s="103"/>
      <c r="G3" s="104"/>
    </row>
    <row r="4" spans="1:7" ht="25" customHeight="1" x14ac:dyDescent="0.25">
      <c r="A4" s="50" t="s">
        <v>9</v>
      </c>
      <c r="B4" s="49"/>
      <c r="C4" s="103"/>
      <c r="D4" s="103"/>
      <c r="E4" s="103"/>
      <c r="F4" s="103"/>
      <c r="G4" s="104"/>
    </row>
    <row r="5" spans="1:7" x14ac:dyDescent="0.25">
      <c r="B5" s="4"/>
      <c r="C5" s="5"/>
      <c r="D5" s="6"/>
    </row>
  </sheetData>
  <sheetProtection algorithmName="SHA-512" hashValue="W2B9HY3THlYyRxYLob5B1BhVjM32y5LlrAhUulbnVHEMCyDSIwYPLkrNO8/Jm4VQEBU3c9piHl4irYhXtbcItQ==" saltValue="9w27UMPhFVU0XGPamZ1xD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02F7E-33A7-4647-8806-835D7B7EBD4A}">
  <sheetPr>
    <outlinePr summaryBelow="0"/>
  </sheetPr>
  <dimension ref="A1:BH5000"/>
  <sheetViews>
    <sheetView workbookViewId="0">
      <pane ySplit="7" topLeftCell="A130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5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6" t="s">
        <v>98</v>
      </c>
      <c r="B1" s="196"/>
      <c r="C1" s="196"/>
      <c r="D1" s="196"/>
      <c r="E1" s="196"/>
      <c r="F1" s="196"/>
      <c r="G1" s="196"/>
      <c r="AG1" t="s">
        <v>99</v>
      </c>
    </row>
    <row r="2" spans="1:60" ht="25" customHeight="1" x14ac:dyDescent="0.25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100</v>
      </c>
    </row>
    <row r="3" spans="1:60" ht="25" customHeight="1" x14ac:dyDescent="0.25">
      <c r="A3" s="197" t="s">
        <v>8</v>
      </c>
      <c r="B3" s="49" t="s">
        <v>56</v>
      </c>
      <c r="C3" s="200" t="s">
        <v>44</v>
      </c>
      <c r="D3" s="198"/>
      <c r="E3" s="198"/>
      <c r="F3" s="198"/>
      <c r="G3" s="199"/>
      <c r="AC3" s="175" t="s">
        <v>100</v>
      </c>
      <c r="AG3" t="s">
        <v>101</v>
      </c>
    </row>
    <row r="4" spans="1:60" ht="25" customHeight="1" x14ac:dyDescent="0.25">
      <c r="A4" s="201" t="s">
        <v>9</v>
      </c>
      <c r="B4" s="202" t="s">
        <v>56</v>
      </c>
      <c r="C4" s="203" t="s">
        <v>57</v>
      </c>
      <c r="D4" s="204"/>
      <c r="E4" s="204"/>
      <c r="F4" s="204"/>
      <c r="G4" s="205"/>
      <c r="AG4" t="s">
        <v>102</v>
      </c>
    </row>
    <row r="5" spans="1:60" x14ac:dyDescent="0.25">
      <c r="D5" s="10"/>
    </row>
    <row r="6" spans="1:60" ht="37.5" x14ac:dyDescent="0.25">
      <c r="A6" s="207" t="s">
        <v>103</v>
      </c>
      <c r="B6" s="209" t="s">
        <v>104</v>
      </c>
      <c r="C6" s="209" t="s">
        <v>105</v>
      </c>
      <c r="D6" s="208" t="s">
        <v>106</v>
      </c>
      <c r="E6" s="207" t="s">
        <v>107</v>
      </c>
      <c r="F6" s="206" t="s">
        <v>108</v>
      </c>
      <c r="G6" s="207" t="s">
        <v>29</v>
      </c>
      <c r="H6" s="210" t="s">
        <v>30</v>
      </c>
      <c r="I6" s="210" t="s">
        <v>109</v>
      </c>
      <c r="J6" s="210" t="s">
        <v>31</v>
      </c>
      <c r="K6" s="210" t="s">
        <v>110</v>
      </c>
      <c r="L6" s="210" t="s">
        <v>111</v>
      </c>
      <c r="M6" s="210" t="s">
        <v>112</v>
      </c>
      <c r="N6" s="210" t="s">
        <v>113</v>
      </c>
      <c r="O6" s="210" t="s">
        <v>114</v>
      </c>
      <c r="P6" s="210" t="s">
        <v>115</v>
      </c>
      <c r="Q6" s="210" t="s">
        <v>116</v>
      </c>
      <c r="R6" s="210" t="s">
        <v>117</v>
      </c>
      <c r="S6" s="210" t="s">
        <v>118</v>
      </c>
      <c r="T6" s="210" t="s">
        <v>119</v>
      </c>
      <c r="U6" s="210" t="s">
        <v>120</v>
      </c>
      <c r="V6" s="210" t="s">
        <v>121</v>
      </c>
      <c r="W6" s="210" t="s">
        <v>122</v>
      </c>
      <c r="X6" s="210" t="s">
        <v>123</v>
      </c>
      <c r="Y6" s="210" t="s">
        <v>124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ht="13" x14ac:dyDescent="0.25">
      <c r="A8" s="229" t="s">
        <v>125</v>
      </c>
      <c r="B8" s="230" t="s">
        <v>56</v>
      </c>
      <c r="C8" s="247" t="s">
        <v>71</v>
      </c>
      <c r="D8" s="231"/>
      <c r="E8" s="232"/>
      <c r="F8" s="233"/>
      <c r="G8" s="233">
        <f>SUMIF(AG9:AG37,"&lt;&gt;NOR",G9:G37)</f>
        <v>0</v>
      </c>
      <c r="H8" s="233"/>
      <c r="I8" s="233">
        <f>SUM(I9:I37)</f>
        <v>0</v>
      </c>
      <c r="J8" s="233"/>
      <c r="K8" s="233">
        <f>SUM(K9:K37)</f>
        <v>0</v>
      </c>
      <c r="L8" s="233"/>
      <c r="M8" s="233">
        <f>SUM(M9:M37)</f>
        <v>0</v>
      </c>
      <c r="N8" s="232"/>
      <c r="O8" s="232">
        <f>SUM(O9:O37)</f>
        <v>0</v>
      </c>
      <c r="P8" s="232"/>
      <c r="Q8" s="232">
        <f>SUM(Q9:Q37)</f>
        <v>0</v>
      </c>
      <c r="R8" s="233"/>
      <c r="S8" s="233"/>
      <c r="T8" s="234"/>
      <c r="U8" s="228"/>
      <c r="V8" s="228">
        <f>SUM(V9:V37)</f>
        <v>47.499999999999993</v>
      </c>
      <c r="W8" s="228"/>
      <c r="X8" s="228"/>
      <c r="Y8" s="228"/>
      <c r="AG8" t="s">
        <v>126</v>
      </c>
    </row>
    <row r="9" spans="1:60" outlineLevel="1" x14ac:dyDescent="0.25">
      <c r="A9" s="236">
        <v>1</v>
      </c>
      <c r="B9" s="237" t="s">
        <v>127</v>
      </c>
      <c r="C9" s="248" t="s">
        <v>128</v>
      </c>
      <c r="D9" s="238" t="s">
        <v>129</v>
      </c>
      <c r="E9" s="239">
        <v>7.7140000000000004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130</v>
      </c>
      <c r="S9" s="241" t="s">
        <v>131</v>
      </c>
      <c r="T9" s="242" t="s">
        <v>131</v>
      </c>
      <c r="U9" s="221">
        <v>3.5329999999999999</v>
      </c>
      <c r="V9" s="221">
        <f>ROUND(E9*U9,2)</f>
        <v>27.25</v>
      </c>
      <c r="W9" s="221"/>
      <c r="X9" s="221" t="s">
        <v>132</v>
      </c>
      <c r="Y9" s="221" t="s">
        <v>133</v>
      </c>
      <c r="Z9" s="211"/>
      <c r="AA9" s="211"/>
      <c r="AB9" s="211"/>
      <c r="AC9" s="211"/>
      <c r="AD9" s="211"/>
      <c r="AE9" s="211"/>
      <c r="AF9" s="211"/>
      <c r="AG9" s="211" t="s">
        <v>134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5">
      <c r="A10" s="218"/>
      <c r="B10" s="219"/>
      <c r="C10" s="249" t="s">
        <v>135</v>
      </c>
      <c r="D10" s="243"/>
      <c r="E10" s="243"/>
      <c r="F10" s="243"/>
      <c r="G10" s="243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136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2" x14ac:dyDescent="0.25">
      <c r="A11" s="218"/>
      <c r="B11" s="219"/>
      <c r="C11" s="250" t="s">
        <v>137</v>
      </c>
      <c r="D11" s="222"/>
      <c r="E11" s="223">
        <v>6.7140000000000004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1"/>
      <c r="AA11" s="211"/>
      <c r="AB11" s="211"/>
      <c r="AC11" s="211"/>
      <c r="AD11" s="211"/>
      <c r="AE11" s="211"/>
      <c r="AF11" s="211"/>
      <c r="AG11" s="211" t="s">
        <v>138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3" x14ac:dyDescent="0.25">
      <c r="A12" s="218"/>
      <c r="B12" s="219"/>
      <c r="C12" s="250" t="s">
        <v>139</v>
      </c>
      <c r="D12" s="222"/>
      <c r="E12" s="223">
        <v>1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1"/>
      <c r="AA12" s="211"/>
      <c r="AB12" s="211"/>
      <c r="AC12" s="211"/>
      <c r="AD12" s="211"/>
      <c r="AE12" s="211"/>
      <c r="AF12" s="211"/>
      <c r="AG12" s="211" t="s">
        <v>138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2" x14ac:dyDescent="0.25">
      <c r="A13" s="218"/>
      <c r="B13" s="219"/>
      <c r="C13" s="251"/>
      <c r="D13" s="244"/>
      <c r="E13" s="244"/>
      <c r="F13" s="244"/>
      <c r="G13" s="244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1"/>
      <c r="AA13" s="211"/>
      <c r="AB13" s="211"/>
      <c r="AC13" s="211"/>
      <c r="AD13" s="211"/>
      <c r="AE13" s="211"/>
      <c r="AF13" s="211"/>
      <c r="AG13" s="211" t="s">
        <v>140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5">
      <c r="A14" s="236">
        <v>2</v>
      </c>
      <c r="B14" s="237" t="s">
        <v>141</v>
      </c>
      <c r="C14" s="248" t="s">
        <v>142</v>
      </c>
      <c r="D14" s="238" t="s">
        <v>129</v>
      </c>
      <c r="E14" s="239">
        <v>7.7140000000000004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 t="s">
        <v>130</v>
      </c>
      <c r="S14" s="241" t="s">
        <v>131</v>
      </c>
      <c r="T14" s="242" t="s">
        <v>131</v>
      </c>
      <c r="U14" s="221">
        <v>1.0999999999999999E-2</v>
      </c>
      <c r="V14" s="221">
        <f>ROUND(E14*U14,2)</f>
        <v>0.08</v>
      </c>
      <c r="W14" s="221"/>
      <c r="X14" s="221" t="s">
        <v>132</v>
      </c>
      <c r="Y14" s="221" t="s">
        <v>133</v>
      </c>
      <c r="Z14" s="211"/>
      <c r="AA14" s="211"/>
      <c r="AB14" s="211"/>
      <c r="AC14" s="211"/>
      <c r="AD14" s="211"/>
      <c r="AE14" s="211"/>
      <c r="AF14" s="211"/>
      <c r="AG14" s="211" t="s">
        <v>134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2" x14ac:dyDescent="0.25">
      <c r="A15" s="218"/>
      <c r="B15" s="219"/>
      <c r="C15" s="249" t="s">
        <v>143</v>
      </c>
      <c r="D15" s="243"/>
      <c r="E15" s="243"/>
      <c r="F15" s="243"/>
      <c r="G15" s="243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1"/>
      <c r="AA15" s="211"/>
      <c r="AB15" s="211"/>
      <c r="AC15" s="211"/>
      <c r="AD15" s="211"/>
      <c r="AE15" s="211"/>
      <c r="AF15" s="211"/>
      <c r="AG15" s="211" t="s">
        <v>136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2" x14ac:dyDescent="0.25">
      <c r="A16" s="218"/>
      <c r="B16" s="219"/>
      <c r="C16" s="250" t="s">
        <v>144</v>
      </c>
      <c r="D16" s="222"/>
      <c r="E16" s="223">
        <v>7.7140000000000004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1"/>
      <c r="AA16" s="211"/>
      <c r="AB16" s="211"/>
      <c r="AC16" s="211"/>
      <c r="AD16" s="211"/>
      <c r="AE16" s="211"/>
      <c r="AF16" s="211"/>
      <c r="AG16" s="211" t="s">
        <v>138</v>
      </c>
      <c r="AH16" s="211">
        <v>5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2" x14ac:dyDescent="0.25">
      <c r="A17" s="218"/>
      <c r="B17" s="219"/>
      <c r="C17" s="251"/>
      <c r="D17" s="244"/>
      <c r="E17" s="244"/>
      <c r="F17" s="244"/>
      <c r="G17" s="244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1"/>
      <c r="AA17" s="211"/>
      <c r="AB17" s="211"/>
      <c r="AC17" s="211"/>
      <c r="AD17" s="211"/>
      <c r="AE17" s="211"/>
      <c r="AF17" s="211"/>
      <c r="AG17" s="211" t="s">
        <v>140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36">
        <v>3</v>
      </c>
      <c r="B18" s="237" t="s">
        <v>145</v>
      </c>
      <c r="C18" s="248" t="s">
        <v>146</v>
      </c>
      <c r="D18" s="238" t="s">
        <v>129</v>
      </c>
      <c r="E18" s="239">
        <v>7.7140000000000004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 t="s">
        <v>130</v>
      </c>
      <c r="S18" s="241" t="s">
        <v>131</v>
      </c>
      <c r="T18" s="242" t="s">
        <v>131</v>
      </c>
      <c r="U18" s="221">
        <v>0.66800000000000004</v>
      </c>
      <c r="V18" s="221">
        <f>ROUND(E18*U18,2)</f>
        <v>5.15</v>
      </c>
      <c r="W18" s="221"/>
      <c r="X18" s="221" t="s">
        <v>132</v>
      </c>
      <c r="Y18" s="221" t="s">
        <v>133</v>
      </c>
      <c r="Z18" s="211"/>
      <c r="AA18" s="211"/>
      <c r="AB18" s="211"/>
      <c r="AC18" s="211"/>
      <c r="AD18" s="211"/>
      <c r="AE18" s="211"/>
      <c r="AF18" s="211"/>
      <c r="AG18" s="211" t="s">
        <v>134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2" x14ac:dyDescent="0.25">
      <c r="A19" s="218"/>
      <c r="B19" s="219"/>
      <c r="C19" s="249" t="s">
        <v>147</v>
      </c>
      <c r="D19" s="243"/>
      <c r="E19" s="243"/>
      <c r="F19" s="243"/>
      <c r="G19" s="243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1"/>
      <c r="AA19" s="211"/>
      <c r="AB19" s="211"/>
      <c r="AC19" s="211"/>
      <c r="AD19" s="211"/>
      <c r="AE19" s="211"/>
      <c r="AF19" s="211"/>
      <c r="AG19" s="211" t="s">
        <v>136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2" x14ac:dyDescent="0.25">
      <c r="A20" s="218"/>
      <c r="B20" s="219"/>
      <c r="C20" s="250" t="s">
        <v>137</v>
      </c>
      <c r="D20" s="222"/>
      <c r="E20" s="223">
        <v>6.7140000000000004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1"/>
      <c r="AA20" s="211"/>
      <c r="AB20" s="211"/>
      <c r="AC20" s="211"/>
      <c r="AD20" s="211"/>
      <c r="AE20" s="211"/>
      <c r="AF20" s="211"/>
      <c r="AG20" s="211" t="s">
        <v>138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 x14ac:dyDescent="0.25">
      <c r="A21" s="218"/>
      <c r="B21" s="219"/>
      <c r="C21" s="250" t="s">
        <v>139</v>
      </c>
      <c r="D21" s="222"/>
      <c r="E21" s="223">
        <v>1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1"/>
      <c r="AA21" s="211"/>
      <c r="AB21" s="211"/>
      <c r="AC21" s="211"/>
      <c r="AD21" s="211"/>
      <c r="AE21" s="211"/>
      <c r="AF21" s="211"/>
      <c r="AG21" s="211" t="s">
        <v>138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2" x14ac:dyDescent="0.25">
      <c r="A22" s="218"/>
      <c r="B22" s="219"/>
      <c r="C22" s="251"/>
      <c r="D22" s="244"/>
      <c r="E22" s="244"/>
      <c r="F22" s="244"/>
      <c r="G22" s="244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1"/>
      <c r="AA22" s="211"/>
      <c r="AB22" s="211"/>
      <c r="AC22" s="211"/>
      <c r="AD22" s="211"/>
      <c r="AE22" s="211"/>
      <c r="AF22" s="211"/>
      <c r="AG22" s="211" t="s">
        <v>140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0" outlineLevel="1" x14ac:dyDescent="0.25">
      <c r="A23" s="236">
        <v>4</v>
      </c>
      <c r="B23" s="237" t="s">
        <v>148</v>
      </c>
      <c r="C23" s="248" t="s">
        <v>149</v>
      </c>
      <c r="D23" s="238" t="s">
        <v>129</v>
      </c>
      <c r="E23" s="239">
        <v>7.7140000000000004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130</v>
      </c>
      <c r="S23" s="241" t="s">
        <v>131</v>
      </c>
      <c r="T23" s="242" t="s">
        <v>131</v>
      </c>
      <c r="U23" s="221">
        <v>1.9379999999999999</v>
      </c>
      <c r="V23" s="221">
        <f>ROUND(E23*U23,2)</f>
        <v>14.95</v>
      </c>
      <c r="W23" s="221"/>
      <c r="X23" s="221" t="s">
        <v>132</v>
      </c>
      <c r="Y23" s="221" t="s">
        <v>133</v>
      </c>
      <c r="Z23" s="211"/>
      <c r="AA23" s="211"/>
      <c r="AB23" s="211"/>
      <c r="AC23" s="211"/>
      <c r="AD23" s="211"/>
      <c r="AE23" s="211"/>
      <c r="AF23" s="211"/>
      <c r="AG23" s="211" t="s">
        <v>134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2" x14ac:dyDescent="0.25">
      <c r="A24" s="218"/>
      <c r="B24" s="219"/>
      <c r="C24" s="250" t="s">
        <v>137</v>
      </c>
      <c r="D24" s="222"/>
      <c r="E24" s="223">
        <v>6.7140000000000004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1"/>
      <c r="AA24" s="211"/>
      <c r="AB24" s="211"/>
      <c r="AC24" s="211"/>
      <c r="AD24" s="211"/>
      <c r="AE24" s="211"/>
      <c r="AF24" s="211"/>
      <c r="AG24" s="211" t="s">
        <v>138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3" x14ac:dyDescent="0.25">
      <c r="A25" s="218"/>
      <c r="B25" s="219"/>
      <c r="C25" s="250" t="s">
        <v>139</v>
      </c>
      <c r="D25" s="222"/>
      <c r="E25" s="223">
        <v>1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138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2" x14ac:dyDescent="0.25">
      <c r="A26" s="218"/>
      <c r="B26" s="219"/>
      <c r="C26" s="251"/>
      <c r="D26" s="244"/>
      <c r="E26" s="244"/>
      <c r="F26" s="244"/>
      <c r="G26" s="244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1"/>
      <c r="AA26" s="211"/>
      <c r="AB26" s="211"/>
      <c r="AC26" s="211"/>
      <c r="AD26" s="211"/>
      <c r="AE26" s="211"/>
      <c r="AF26" s="211"/>
      <c r="AG26" s="211" t="s">
        <v>140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0" outlineLevel="1" x14ac:dyDescent="0.25">
      <c r="A27" s="236">
        <v>5</v>
      </c>
      <c r="B27" s="237" t="s">
        <v>150</v>
      </c>
      <c r="C27" s="248" t="s">
        <v>151</v>
      </c>
      <c r="D27" s="238" t="s">
        <v>129</v>
      </c>
      <c r="E27" s="239">
        <v>7.7140000000000004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 t="s">
        <v>130</v>
      </c>
      <c r="S27" s="241" t="s">
        <v>131</v>
      </c>
      <c r="T27" s="242" t="s">
        <v>131</v>
      </c>
      <c r="U27" s="221">
        <v>8.9999999999999993E-3</v>
      </c>
      <c r="V27" s="221">
        <f>ROUND(E27*U27,2)</f>
        <v>7.0000000000000007E-2</v>
      </c>
      <c r="W27" s="221"/>
      <c r="X27" s="221" t="s">
        <v>132</v>
      </c>
      <c r="Y27" s="221" t="s">
        <v>133</v>
      </c>
      <c r="Z27" s="211"/>
      <c r="AA27" s="211"/>
      <c r="AB27" s="211"/>
      <c r="AC27" s="211"/>
      <c r="AD27" s="211"/>
      <c r="AE27" s="211"/>
      <c r="AF27" s="211"/>
      <c r="AG27" s="211" t="s">
        <v>134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2" x14ac:dyDescent="0.25">
      <c r="A28" s="218"/>
      <c r="B28" s="219"/>
      <c r="C28" s="250" t="s">
        <v>144</v>
      </c>
      <c r="D28" s="222"/>
      <c r="E28" s="223">
        <v>7.7140000000000004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1"/>
      <c r="AA28" s="211"/>
      <c r="AB28" s="211"/>
      <c r="AC28" s="211"/>
      <c r="AD28" s="211"/>
      <c r="AE28" s="211"/>
      <c r="AF28" s="211"/>
      <c r="AG28" s="211" t="s">
        <v>138</v>
      </c>
      <c r="AH28" s="211">
        <v>5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 x14ac:dyDescent="0.25">
      <c r="A29" s="218"/>
      <c r="B29" s="219"/>
      <c r="C29" s="251"/>
      <c r="D29" s="244"/>
      <c r="E29" s="244"/>
      <c r="F29" s="244"/>
      <c r="G29" s="244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1"/>
      <c r="AA29" s="211"/>
      <c r="AB29" s="211"/>
      <c r="AC29" s="211"/>
      <c r="AD29" s="211"/>
      <c r="AE29" s="211"/>
      <c r="AF29" s="211"/>
      <c r="AG29" s="211" t="s">
        <v>140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5">
      <c r="A30" s="236">
        <v>6</v>
      </c>
      <c r="B30" s="237" t="s">
        <v>152</v>
      </c>
      <c r="C30" s="248" t="s">
        <v>153</v>
      </c>
      <c r="D30" s="238" t="s">
        <v>154</v>
      </c>
      <c r="E30" s="239">
        <v>14.656599999999999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 t="s">
        <v>130</v>
      </c>
      <c r="S30" s="241" t="s">
        <v>131</v>
      </c>
      <c r="T30" s="242" t="s">
        <v>131</v>
      </c>
      <c r="U30" s="221">
        <v>0</v>
      </c>
      <c r="V30" s="221">
        <f>ROUND(E30*U30,2)</f>
        <v>0</v>
      </c>
      <c r="W30" s="221"/>
      <c r="X30" s="221" t="s">
        <v>132</v>
      </c>
      <c r="Y30" s="221" t="s">
        <v>133</v>
      </c>
      <c r="Z30" s="211"/>
      <c r="AA30" s="211"/>
      <c r="AB30" s="211"/>
      <c r="AC30" s="211"/>
      <c r="AD30" s="211"/>
      <c r="AE30" s="211"/>
      <c r="AF30" s="211"/>
      <c r="AG30" s="211" t="s">
        <v>134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 x14ac:dyDescent="0.25">
      <c r="A31" s="218"/>
      <c r="B31" s="219"/>
      <c r="C31" s="252" t="s">
        <v>155</v>
      </c>
      <c r="D31" s="224"/>
      <c r="E31" s="225"/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1"/>
      <c r="AA31" s="211"/>
      <c r="AB31" s="211"/>
      <c r="AC31" s="211"/>
      <c r="AD31" s="211"/>
      <c r="AE31" s="211"/>
      <c r="AF31" s="211"/>
      <c r="AG31" s="211" t="s">
        <v>138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3" x14ac:dyDescent="0.25">
      <c r="A32" s="218"/>
      <c r="B32" s="219"/>
      <c r="C32" s="253" t="s">
        <v>156</v>
      </c>
      <c r="D32" s="224"/>
      <c r="E32" s="225">
        <v>6.7140000000000004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1"/>
      <c r="AA32" s="211"/>
      <c r="AB32" s="211"/>
      <c r="AC32" s="211"/>
      <c r="AD32" s="211"/>
      <c r="AE32" s="211"/>
      <c r="AF32" s="211"/>
      <c r="AG32" s="211" t="s">
        <v>138</v>
      </c>
      <c r="AH32" s="211">
        <v>2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3" x14ac:dyDescent="0.25">
      <c r="A33" s="218"/>
      <c r="B33" s="219"/>
      <c r="C33" s="253" t="s">
        <v>157</v>
      </c>
      <c r="D33" s="224"/>
      <c r="E33" s="225">
        <v>1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1"/>
      <c r="AA33" s="211"/>
      <c r="AB33" s="211"/>
      <c r="AC33" s="211"/>
      <c r="AD33" s="211"/>
      <c r="AE33" s="211"/>
      <c r="AF33" s="211"/>
      <c r="AG33" s="211" t="s">
        <v>138</v>
      </c>
      <c r="AH33" s="211">
        <v>2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3" x14ac:dyDescent="0.25">
      <c r="A34" s="218"/>
      <c r="B34" s="219"/>
      <c r="C34" s="254" t="s">
        <v>158</v>
      </c>
      <c r="D34" s="226"/>
      <c r="E34" s="227">
        <v>7.7140000000000004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1"/>
      <c r="AA34" s="211"/>
      <c r="AB34" s="211"/>
      <c r="AC34" s="211"/>
      <c r="AD34" s="211"/>
      <c r="AE34" s="211"/>
      <c r="AF34" s="211"/>
      <c r="AG34" s="211" t="s">
        <v>138</v>
      </c>
      <c r="AH34" s="211">
        <v>3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3" x14ac:dyDescent="0.25">
      <c r="A35" s="218"/>
      <c r="B35" s="219"/>
      <c r="C35" s="252" t="s">
        <v>159</v>
      </c>
      <c r="D35" s="224"/>
      <c r="E35" s="225"/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1"/>
      <c r="AA35" s="211"/>
      <c r="AB35" s="211"/>
      <c r="AC35" s="211"/>
      <c r="AD35" s="211"/>
      <c r="AE35" s="211"/>
      <c r="AF35" s="211"/>
      <c r="AG35" s="211" t="s">
        <v>138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 x14ac:dyDescent="0.25">
      <c r="A36" s="218"/>
      <c r="B36" s="219"/>
      <c r="C36" s="250" t="s">
        <v>160</v>
      </c>
      <c r="D36" s="222"/>
      <c r="E36" s="223">
        <v>14.656599999999999</v>
      </c>
      <c r="F36" s="221"/>
      <c r="G36" s="221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1"/>
      <c r="AA36" s="211"/>
      <c r="AB36" s="211"/>
      <c r="AC36" s="211"/>
      <c r="AD36" s="211"/>
      <c r="AE36" s="211"/>
      <c r="AF36" s="211"/>
      <c r="AG36" s="211" t="s">
        <v>138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2" x14ac:dyDescent="0.25">
      <c r="A37" s="218"/>
      <c r="B37" s="219"/>
      <c r="C37" s="251"/>
      <c r="D37" s="244"/>
      <c r="E37" s="244"/>
      <c r="F37" s="244"/>
      <c r="G37" s="244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1"/>
      <c r="AA37" s="211"/>
      <c r="AB37" s="211"/>
      <c r="AC37" s="211"/>
      <c r="AD37" s="211"/>
      <c r="AE37" s="211"/>
      <c r="AF37" s="211"/>
      <c r="AG37" s="211" t="s">
        <v>140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13" x14ac:dyDescent="0.25">
      <c r="A38" s="229" t="s">
        <v>125</v>
      </c>
      <c r="B38" s="230" t="s">
        <v>72</v>
      </c>
      <c r="C38" s="247" t="s">
        <v>73</v>
      </c>
      <c r="D38" s="231"/>
      <c r="E38" s="232"/>
      <c r="F38" s="233"/>
      <c r="G38" s="233">
        <f>SUMIF(AG39:AG73,"&lt;&gt;NOR",G39:G73)</f>
        <v>0</v>
      </c>
      <c r="H38" s="233"/>
      <c r="I38" s="233">
        <f>SUM(I39:I73)</f>
        <v>0</v>
      </c>
      <c r="J38" s="233"/>
      <c r="K38" s="233">
        <f>SUM(K39:K73)</f>
        <v>0</v>
      </c>
      <c r="L38" s="233"/>
      <c r="M38" s="233">
        <f>SUM(M39:M73)</f>
        <v>0</v>
      </c>
      <c r="N38" s="232"/>
      <c r="O38" s="232">
        <f>SUM(O39:O73)</f>
        <v>12.520000000000001</v>
      </c>
      <c r="P38" s="232"/>
      <c r="Q38" s="232">
        <f>SUM(Q39:Q73)</f>
        <v>0</v>
      </c>
      <c r="R38" s="233"/>
      <c r="S38" s="233"/>
      <c r="T38" s="234"/>
      <c r="U38" s="228"/>
      <c r="V38" s="228">
        <f>SUM(V39:V73)</f>
        <v>10</v>
      </c>
      <c r="W38" s="228"/>
      <c r="X38" s="228"/>
      <c r="Y38" s="228"/>
      <c r="AG38" t="s">
        <v>126</v>
      </c>
    </row>
    <row r="39" spans="1:60" outlineLevel="1" x14ac:dyDescent="0.25">
      <c r="A39" s="236">
        <v>7</v>
      </c>
      <c r="B39" s="237" t="s">
        <v>161</v>
      </c>
      <c r="C39" s="248" t="s">
        <v>162</v>
      </c>
      <c r="D39" s="238" t="s">
        <v>129</v>
      </c>
      <c r="E39" s="239">
        <v>2.238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1.84</v>
      </c>
      <c r="O39" s="239">
        <f>ROUND(E39*N39,2)</f>
        <v>4.12</v>
      </c>
      <c r="P39" s="239">
        <v>0</v>
      </c>
      <c r="Q39" s="239">
        <f>ROUND(E39*P39,2)</f>
        <v>0</v>
      </c>
      <c r="R39" s="241"/>
      <c r="S39" s="241" t="s">
        <v>163</v>
      </c>
      <c r="T39" s="242" t="s">
        <v>164</v>
      </c>
      <c r="U39" s="221">
        <v>1.2</v>
      </c>
      <c r="V39" s="221">
        <f>ROUND(E39*U39,2)</f>
        <v>2.69</v>
      </c>
      <c r="W39" s="221"/>
      <c r="X39" s="221" t="s">
        <v>132</v>
      </c>
      <c r="Y39" s="221" t="s">
        <v>133</v>
      </c>
      <c r="Z39" s="211"/>
      <c r="AA39" s="211"/>
      <c r="AB39" s="211"/>
      <c r="AC39" s="211"/>
      <c r="AD39" s="211"/>
      <c r="AE39" s="211"/>
      <c r="AF39" s="211"/>
      <c r="AG39" s="211" t="s">
        <v>134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2" x14ac:dyDescent="0.25">
      <c r="A40" s="218"/>
      <c r="B40" s="219"/>
      <c r="C40" s="250" t="s">
        <v>165</v>
      </c>
      <c r="D40" s="222"/>
      <c r="E40" s="223">
        <v>2.238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1"/>
      <c r="AA40" s="211"/>
      <c r="AB40" s="211"/>
      <c r="AC40" s="211"/>
      <c r="AD40" s="211"/>
      <c r="AE40" s="211"/>
      <c r="AF40" s="211"/>
      <c r="AG40" s="211" t="s">
        <v>138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2" x14ac:dyDescent="0.25">
      <c r="A41" s="218"/>
      <c r="B41" s="219"/>
      <c r="C41" s="251"/>
      <c r="D41" s="244"/>
      <c r="E41" s="244"/>
      <c r="F41" s="244"/>
      <c r="G41" s="244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1"/>
      <c r="AA41" s="211"/>
      <c r="AB41" s="211"/>
      <c r="AC41" s="211"/>
      <c r="AD41" s="211"/>
      <c r="AE41" s="211"/>
      <c r="AF41" s="211"/>
      <c r="AG41" s="211" t="s">
        <v>140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5">
      <c r="A42" s="236">
        <v>8</v>
      </c>
      <c r="B42" s="237" t="s">
        <v>166</v>
      </c>
      <c r="C42" s="248" t="s">
        <v>167</v>
      </c>
      <c r="D42" s="238" t="s">
        <v>129</v>
      </c>
      <c r="E42" s="239">
        <v>1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1.665</v>
      </c>
      <c r="O42" s="239">
        <f>ROUND(E42*N42,2)</f>
        <v>1.67</v>
      </c>
      <c r="P42" s="239">
        <v>0</v>
      </c>
      <c r="Q42" s="239">
        <f>ROUND(E42*P42,2)</f>
        <v>0</v>
      </c>
      <c r="R42" s="241"/>
      <c r="S42" s="241" t="s">
        <v>163</v>
      </c>
      <c r="T42" s="242" t="s">
        <v>164</v>
      </c>
      <c r="U42" s="221">
        <v>0.92</v>
      </c>
      <c r="V42" s="221">
        <f>ROUND(E42*U42,2)</f>
        <v>0.92</v>
      </c>
      <c r="W42" s="221"/>
      <c r="X42" s="221" t="s">
        <v>132</v>
      </c>
      <c r="Y42" s="221" t="s">
        <v>133</v>
      </c>
      <c r="Z42" s="211"/>
      <c r="AA42" s="211"/>
      <c r="AB42" s="211"/>
      <c r="AC42" s="211"/>
      <c r="AD42" s="211"/>
      <c r="AE42" s="211"/>
      <c r="AF42" s="211"/>
      <c r="AG42" s="211" t="s">
        <v>134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2" x14ac:dyDescent="0.25">
      <c r="A43" s="218"/>
      <c r="B43" s="219"/>
      <c r="C43" s="250" t="s">
        <v>139</v>
      </c>
      <c r="D43" s="222"/>
      <c r="E43" s="223">
        <v>1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1"/>
      <c r="AA43" s="211"/>
      <c r="AB43" s="211"/>
      <c r="AC43" s="211"/>
      <c r="AD43" s="211"/>
      <c r="AE43" s="211"/>
      <c r="AF43" s="211"/>
      <c r="AG43" s="211" t="s">
        <v>138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2" x14ac:dyDescent="0.25">
      <c r="A44" s="218"/>
      <c r="B44" s="219"/>
      <c r="C44" s="251"/>
      <c r="D44" s="244"/>
      <c r="E44" s="244"/>
      <c r="F44" s="244"/>
      <c r="G44" s="244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1"/>
      <c r="AA44" s="211"/>
      <c r="AB44" s="211"/>
      <c r="AC44" s="211"/>
      <c r="AD44" s="211"/>
      <c r="AE44" s="211"/>
      <c r="AF44" s="211"/>
      <c r="AG44" s="211" t="s">
        <v>140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5">
      <c r="A45" s="236">
        <v>9</v>
      </c>
      <c r="B45" s="237" t="s">
        <v>168</v>
      </c>
      <c r="C45" s="248" t="s">
        <v>169</v>
      </c>
      <c r="D45" s="238" t="s">
        <v>170</v>
      </c>
      <c r="E45" s="239">
        <v>18.649999999999999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171</v>
      </c>
      <c r="S45" s="241" t="s">
        <v>131</v>
      </c>
      <c r="T45" s="242" t="s">
        <v>131</v>
      </c>
      <c r="U45" s="221">
        <v>6.7599999999999993E-2</v>
      </c>
      <c r="V45" s="221">
        <f>ROUND(E45*U45,2)</f>
        <v>1.26</v>
      </c>
      <c r="W45" s="221"/>
      <c r="X45" s="221" t="s">
        <v>132</v>
      </c>
      <c r="Y45" s="221" t="s">
        <v>133</v>
      </c>
      <c r="Z45" s="211"/>
      <c r="AA45" s="211"/>
      <c r="AB45" s="211"/>
      <c r="AC45" s="211"/>
      <c r="AD45" s="211"/>
      <c r="AE45" s="211"/>
      <c r="AF45" s="211"/>
      <c r="AG45" s="211" t="s">
        <v>134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2" x14ac:dyDescent="0.25">
      <c r="A46" s="218"/>
      <c r="B46" s="219"/>
      <c r="C46" s="250" t="s">
        <v>172</v>
      </c>
      <c r="D46" s="222"/>
      <c r="E46" s="223">
        <v>18.649999999999999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1"/>
      <c r="AA46" s="211"/>
      <c r="AB46" s="211"/>
      <c r="AC46" s="211"/>
      <c r="AD46" s="211"/>
      <c r="AE46" s="211"/>
      <c r="AF46" s="211"/>
      <c r="AG46" s="211" t="s">
        <v>138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2" x14ac:dyDescent="0.25">
      <c r="A47" s="218"/>
      <c r="B47" s="219"/>
      <c r="C47" s="251"/>
      <c r="D47" s="244"/>
      <c r="E47" s="244"/>
      <c r="F47" s="244"/>
      <c r="G47" s="244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1"/>
      <c r="AA47" s="211"/>
      <c r="AB47" s="211"/>
      <c r="AC47" s="211"/>
      <c r="AD47" s="211"/>
      <c r="AE47" s="211"/>
      <c r="AF47" s="211"/>
      <c r="AG47" s="211" t="s">
        <v>140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5">
      <c r="A48" s="236">
        <v>10</v>
      </c>
      <c r="B48" s="237" t="s">
        <v>173</v>
      </c>
      <c r="C48" s="248" t="s">
        <v>174</v>
      </c>
      <c r="D48" s="238" t="s">
        <v>175</v>
      </c>
      <c r="E48" s="239">
        <v>17.190000000000001</v>
      </c>
      <c r="F48" s="240"/>
      <c r="G48" s="241">
        <f>ROUND(E48*F48,2)</f>
        <v>0</v>
      </c>
      <c r="H48" s="240"/>
      <c r="I48" s="241">
        <f>ROUND(E48*H48,2)</f>
        <v>0</v>
      </c>
      <c r="J48" s="240"/>
      <c r="K48" s="241">
        <f>ROUND(E48*J48,2)</f>
        <v>0</v>
      </c>
      <c r="L48" s="241">
        <v>21</v>
      </c>
      <c r="M48" s="241">
        <f>G48*(1+L48/100)</f>
        <v>0</v>
      </c>
      <c r="N48" s="239">
        <v>1.7000000000000001E-4</v>
      </c>
      <c r="O48" s="239">
        <f>ROUND(E48*N48,2)</f>
        <v>0</v>
      </c>
      <c r="P48" s="239">
        <v>0</v>
      </c>
      <c r="Q48" s="239">
        <f>ROUND(E48*P48,2)</f>
        <v>0</v>
      </c>
      <c r="R48" s="241" t="s">
        <v>176</v>
      </c>
      <c r="S48" s="241" t="s">
        <v>131</v>
      </c>
      <c r="T48" s="242" t="s">
        <v>131</v>
      </c>
      <c r="U48" s="221">
        <v>0.08</v>
      </c>
      <c r="V48" s="221">
        <f>ROUND(E48*U48,2)</f>
        <v>1.38</v>
      </c>
      <c r="W48" s="221"/>
      <c r="X48" s="221" t="s">
        <v>132</v>
      </c>
      <c r="Y48" s="221" t="s">
        <v>133</v>
      </c>
      <c r="Z48" s="211"/>
      <c r="AA48" s="211"/>
      <c r="AB48" s="211"/>
      <c r="AC48" s="211"/>
      <c r="AD48" s="211"/>
      <c r="AE48" s="211"/>
      <c r="AF48" s="211"/>
      <c r="AG48" s="211" t="s">
        <v>134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2" x14ac:dyDescent="0.25">
      <c r="A49" s="218"/>
      <c r="B49" s="219"/>
      <c r="C49" s="249" t="s">
        <v>177</v>
      </c>
      <c r="D49" s="243"/>
      <c r="E49" s="243"/>
      <c r="F49" s="243"/>
      <c r="G49" s="243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1"/>
      <c r="AA49" s="211"/>
      <c r="AB49" s="211"/>
      <c r="AC49" s="211"/>
      <c r="AD49" s="211"/>
      <c r="AE49" s="211"/>
      <c r="AF49" s="211"/>
      <c r="AG49" s="211" t="s">
        <v>136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2" x14ac:dyDescent="0.25">
      <c r="A50" s="218"/>
      <c r="B50" s="219"/>
      <c r="C50" s="250" t="s">
        <v>178</v>
      </c>
      <c r="D50" s="222"/>
      <c r="E50" s="223">
        <v>11.19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1"/>
      <c r="AA50" s="211"/>
      <c r="AB50" s="211"/>
      <c r="AC50" s="211"/>
      <c r="AD50" s="211"/>
      <c r="AE50" s="211"/>
      <c r="AF50" s="211"/>
      <c r="AG50" s="211" t="s">
        <v>138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3" x14ac:dyDescent="0.25">
      <c r="A51" s="218"/>
      <c r="B51" s="219"/>
      <c r="C51" s="250" t="s">
        <v>179</v>
      </c>
      <c r="D51" s="222"/>
      <c r="E51" s="223">
        <v>2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1"/>
      <c r="AA51" s="211"/>
      <c r="AB51" s="211"/>
      <c r="AC51" s="211"/>
      <c r="AD51" s="211"/>
      <c r="AE51" s="211"/>
      <c r="AF51" s="211"/>
      <c r="AG51" s="211" t="s">
        <v>138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3" x14ac:dyDescent="0.25">
      <c r="A52" s="218"/>
      <c r="B52" s="219"/>
      <c r="C52" s="250" t="s">
        <v>180</v>
      </c>
      <c r="D52" s="222"/>
      <c r="E52" s="223">
        <v>4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1"/>
      <c r="AA52" s="211"/>
      <c r="AB52" s="211"/>
      <c r="AC52" s="211"/>
      <c r="AD52" s="211"/>
      <c r="AE52" s="211"/>
      <c r="AF52" s="211"/>
      <c r="AG52" s="211" t="s">
        <v>138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2" x14ac:dyDescent="0.25">
      <c r="A53" s="218"/>
      <c r="B53" s="219"/>
      <c r="C53" s="251"/>
      <c r="D53" s="244"/>
      <c r="E53" s="244"/>
      <c r="F53" s="244"/>
      <c r="G53" s="244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1"/>
      <c r="AA53" s="211"/>
      <c r="AB53" s="211"/>
      <c r="AC53" s="211"/>
      <c r="AD53" s="211"/>
      <c r="AE53" s="211"/>
      <c r="AF53" s="211"/>
      <c r="AG53" s="211" t="s">
        <v>140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0" outlineLevel="1" x14ac:dyDescent="0.25">
      <c r="A54" s="236">
        <v>11</v>
      </c>
      <c r="B54" s="237" t="s">
        <v>181</v>
      </c>
      <c r="C54" s="248" t="s">
        <v>182</v>
      </c>
      <c r="D54" s="238" t="s">
        <v>129</v>
      </c>
      <c r="E54" s="239">
        <v>1.0071000000000001</v>
      </c>
      <c r="F54" s="240"/>
      <c r="G54" s="241">
        <f>ROUND(E54*F54,2)</f>
        <v>0</v>
      </c>
      <c r="H54" s="240"/>
      <c r="I54" s="241">
        <f>ROUND(E54*H54,2)</f>
        <v>0</v>
      </c>
      <c r="J54" s="240"/>
      <c r="K54" s="241">
        <f>ROUND(E54*J54,2)</f>
        <v>0</v>
      </c>
      <c r="L54" s="241">
        <v>21</v>
      </c>
      <c r="M54" s="241">
        <f>G54*(1+L54/100)</f>
        <v>0</v>
      </c>
      <c r="N54" s="239">
        <v>2.5</v>
      </c>
      <c r="O54" s="239">
        <f>ROUND(E54*N54,2)</f>
        <v>2.52</v>
      </c>
      <c r="P54" s="239">
        <v>0</v>
      </c>
      <c r="Q54" s="239">
        <f>ROUND(E54*P54,2)</f>
        <v>0</v>
      </c>
      <c r="R54" s="241" t="s">
        <v>171</v>
      </c>
      <c r="S54" s="241" t="s">
        <v>131</v>
      </c>
      <c r="T54" s="242" t="s">
        <v>131</v>
      </c>
      <c r="U54" s="221">
        <v>1.4490000000000001</v>
      </c>
      <c r="V54" s="221">
        <f>ROUND(E54*U54,2)</f>
        <v>1.46</v>
      </c>
      <c r="W54" s="221"/>
      <c r="X54" s="221" t="s">
        <v>132</v>
      </c>
      <c r="Y54" s="221" t="s">
        <v>133</v>
      </c>
      <c r="Z54" s="211"/>
      <c r="AA54" s="211"/>
      <c r="AB54" s="211"/>
      <c r="AC54" s="211"/>
      <c r="AD54" s="211"/>
      <c r="AE54" s="211"/>
      <c r="AF54" s="211"/>
      <c r="AG54" s="211" t="s">
        <v>134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2" x14ac:dyDescent="0.25">
      <c r="A55" s="218"/>
      <c r="B55" s="219"/>
      <c r="C55" s="249" t="s">
        <v>183</v>
      </c>
      <c r="D55" s="243"/>
      <c r="E55" s="243"/>
      <c r="F55" s="243"/>
      <c r="G55" s="243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1"/>
      <c r="AA55" s="211"/>
      <c r="AB55" s="211"/>
      <c r="AC55" s="211"/>
      <c r="AD55" s="211"/>
      <c r="AE55" s="211"/>
      <c r="AF55" s="211"/>
      <c r="AG55" s="211" t="s">
        <v>136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2" x14ac:dyDescent="0.25">
      <c r="A56" s="218"/>
      <c r="B56" s="219"/>
      <c r="C56" s="250" t="s">
        <v>184</v>
      </c>
      <c r="D56" s="222"/>
      <c r="E56" s="223">
        <v>1.0071000000000001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1"/>
      <c r="AA56" s="211"/>
      <c r="AB56" s="211"/>
      <c r="AC56" s="211"/>
      <c r="AD56" s="211"/>
      <c r="AE56" s="211"/>
      <c r="AF56" s="211"/>
      <c r="AG56" s="211" t="s">
        <v>138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2" x14ac:dyDescent="0.25">
      <c r="A57" s="218"/>
      <c r="B57" s="219"/>
      <c r="C57" s="251"/>
      <c r="D57" s="244"/>
      <c r="E57" s="244"/>
      <c r="F57" s="244"/>
      <c r="G57" s="244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1"/>
      <c r="AA57" s="211"/>
      <c r="AB57" s="211"/>
      <c r="AC57" s="211"/>
      <c r="AD57" s="211"/>
      <c r="AE57" s="211"/>
      <c r="AF57" s="211"/>
      <c r="AG57" s="211" t="s">
        <v>140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5">
      <c r="A58" s="236">
        <v>12</v>
      </c>
      <c r="B58" s="237" t="s">
        <v>185</v>
      </c>
      <c r="C58" s="248" t="s">
        <v>186</v>
      </c>
      <c r="D58" s="238" t="s">
        <v>129</v>
      </c>
      <c r="E58" s="239">
        <v>1.6785000000000001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2.5</v>
      </c>
      <c r="O58" s="239">
        <f>ROUND(E58*N58,2)</f>
        <v>4.2</v>
      </c>
      <c r="P58" s="239">
        <v>0</v>
      </c>
      <c r="Q58" s="239">
        <f>ROUND(E58*P58,2)</f>
        <v>0</v>
      </c>
      <c r="R58" s="241" t="s">
        <v>171</v>
      </c>
      <c r="S58" s="241" t="s">
        <v>131</v>
      </c>
      <c r="T58" s="242" t="s">
        <v>131</v>
      </c>
      <c r="U58" s="221">
        <v>1.365</v>
      </c>
      <c r="V58" s="221">
        <f>ROUND(E58*U58,2)</f>
        <v>2.29</v>
      </c>
      <c r="W58" s="221"/>
      <c r="X58" s="221" t="s">
        <v>132</v>
      </c>
      <c r="Y58" s="221" t="s">
        <v>133</v>
      </c>
      <c r="Z58" s="211"/>
      <c r="AA58" s="211"/>
      <c r="AB58" s="211"/>
      <c r="AC58" s="211"/>
      <c r="AD58" s="211"/>
      <c r="AE58" s="211"/>
      <c r="AF58" s="211"/>
      <c r="AG58" s="211" t="s">
        <v>134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 x14ac:dyDescent="0.25">
      <c r="A59" s="218"/>
      <c r="B59" s="219"/>
      <c r="C59" s="249" t="s">
        <v>183</v>
      </c>
      <c r="D59" s="243"/>
      <c r="E59" s="243"/>
      <c r="F59" s="243"/>
      <c r="G59" s="243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1"/>
      <c r="AA59" s="211"/>
      <c r="AB59" s="211"/>
      <c r="AC59" s="211"/>
      <c r="AD59" s="211"/>
      <c r="AE59" s="211"/>
      <c r="AF59" s="211"/>
      <c r="AG59" s="211" t="s">
        <v>136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2" x14ac:dyDescent="0.25">
      <c r="A60" s="218"/>
      <c r="B60" s="219"/>
      <c r="C60" s="250" t="s">
        <v>187</v>
      </c>
      <c r="D60" s="222"/>
      <c r="E60" s="223">
        <v>1.6785000000000001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1"/>
      <c r="AA60" s="211"/>
      <c r="AB60" s="211"/>
      <c r="AC60" s="211"/>
      <c r="AD60" s="211"/>
      <c r="AE60" s="211"/>
      <c r="AF60" s="211"/>
      <c r="AG60" s="211" t="s">
        <v>138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2" x14ac:dyDescent="0.25">
      <c r="A61" s="218"/>
      <c r="B61" s="219"/>
      <c r="C61" s="251"/>
      <c r="D61" s="244"/>
      <c r="E61" s="244"/>
      <c r="F61" s="244"/>
      <c r="G61" s="244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1"/>
      <c r="AA61" s="211"/>
      <c r="AB61" s="211"/>
      <c r="AC61" s="211"/>
      <c r="AD61" s="211"/>
      <c r="AE61" s="211"/>
      <c r="AF61" s="211"/>
      <c r="AG61" s="211" t="s">
        <v>140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20" outlineLevel="1" x14ac:dyDescent="0.25">
      <c r="A62" s="236">
        <v>13</v>
      </c>
      <c r="B62" s="237" t="s">
        <v>188</v>
      </c>
      <c r="C62" s="248" t="s">
        <v>189</v>
      </c>
      <c r="D62" s="238" t="s">
        <v>170</v>
      </c>
      <c r="E62" s="239">
        <v>20.328499999999998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2.2000000000000001E-4</v>
      </c>
      <c r="O62" s="239">
        <f>ROUND(E62*N62,2)</f>
        <v>0</v>
      </c>
      <c r="P62" s="239">
        <v>0</v>
      </c>
      <c r="Q62" s="239">
        <f>ROUND(E62*P62,2)</f>
        <v>0</v>
      </c>
      <c r="R62" s="241" t="s">
        <v>190</v>
      </c>
      <c r="S62" s="241" t="s">
        <v>131</v>
      </c>
      <c r="T62" s="242" t="s">
        <v>131</v>
      </c>
      <c r="U62" s="221">
        <v>0</v>
      </c>
      <c r="V62" s="221">
        <f>ROUND(E62*U62,2)</f>
        <v>0</v>
      </c>
      <c r="W62" s="221"/>
      <c r="X62" s="221" t="s">
        <v>191</v>
      </c>
      <c r="Y62" s="221" t="s">
        <v>133</v>
      </c>
      <c r="Z62" s="211"/>
      <c r="AA62" s="211"/>
      <c r="AB62" s="211"/>
      <c r="AC62" s="211"/>
      <c r="AD62" s="211"/>
      <c r="AE62" s="211"/>
      <c r="AF62" s="211"/>
      <c r="AG62" s="211" t="s">
        <v>192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2" x14ac:dyDescent="0.25">
      <c r="A63" s="218"/>
      <c r="B63" s="219"/>
      <c r="C63" s="250" t="s">
        <v>193</v>
      </c>
      <c r="D63" s="222"/>
      <c r="E63" s="223">
        <v>20.328499999999998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1"/>
      <c r="AA63" s="211"/>
      <c r="AB63" s="211"/>
      <c r="AC63" s="211"/>
      <c r="AD63" s="211"/>
      <c r="AE63" s="211"/>
      <c r="AF63" s="211"/>
      <c r="AG63" s="211" t="s">
        <v>138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2" x14ac:dyDescent="0.25">
      <c r="A64" s="218"/>
      <c r="B64" s="219"/>
      <c r="C64" s="251"/>
      <c r="D64" s="244"/>
      <c r="E64" s="244"/>
      <c r="F64" s="244"/>
      <c r="G64" s="244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1"/>
      <c r="AA64" s="211"/>
      <c r="AB64" s="211"/>
      <c r="AC64" s="211"/>
      <c r="AD64" s="211"/>
      <c r="AE64" s="211"/>
      <c r="AF64" s="211"/>
      <c r="AG64" s="211" t="s">
        <v>140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0" outlineLevel="1" x14ac:dyDescent="0.25">
      <c r="A65" s="236">
        <v>14</v>
      </c>
      <c r="B65" s="237" t="s">
        <v>194</v>
      </c>
      <c r="C65" s="248" t="s">
        <v>195</v>
      </c>
      <c r="D65" s="238" t="s">
        <v>175</v>
      </c>
      <c r="E65" s="239">
        <v>20.628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2.9999999999999997E-4</v>
      </c>
      <c r="O65" s="239">
        <f>ROUND(E65*N65,2)</f>
        <v>0.01</v>
      </c>
      <c r="P65" s="239">
        <v>0</v>
      </c>
      <c r="Q65" s="239">
        <f>ROUND(E65*P65,2)</f>
        <v>0</v>
      </c>
      <c r="R65" s="241" t="s">
        <v>190</v>
      </c>
      <c r="S65" s="241" t="s">
        <v>131</v>
      </c>
      <c r="T65" s="242" t="s">
        <v>131</v>
      </c>
      <c r="U65" s="221">
        <v>0</v>
      </c>
      <c r="V65" s="221">
        <f>ROUND(E65*U65,2)</f>
        <v>0</v>
      </c>
      <c r="W65" s="221"/>
      <c r="X65" s="221" t="s">
        <v>191</v>
      </c>
      <c r="Y65" s="221" t="s">
        <v>133</v>
      </c>
      <c r="Z65" s="211"/>
      <c r="AA65" s="211"/>
      <c r="AB65" s="211"/>
      <c r="AC65" s="211"/>
      <c r="AD65" s="211"/>
      <c r="AE65" s="211"/>
      <c r="AF65" s="211"/>
      <c r="AG65" s="211" t="s">
        <v>192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2" x14ac:dyDescent="0.25">
      <c r="A66" s="218"/>
      <c r="B66" s="219"/>
      <c r="C66" s="252" t="s">
        <v>155</v>
      </c>
      <c r="D66" s="224"/>
      <c r="E66" s="225"/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1"/>
      <c r="AA66" s="211"/>
      <c r="AB66" s="211"/>
      <c r="AC66" s="211"/>
      <c r="AD66" s="211"/>
      <c r="AE66" s="211"/>
      <c r="AF66" s="211"/>
      <c r="AG66" s="211" t="s">
        <v>138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3" x14ac:dyDescent="0.25">
      <c r="A67" s="218"/>
      <c r="B67" s="219"/>
      <c r="C67" s="253" t="s">
        <v>196</v>
      </c>
      <c r="D67" s="224"/>
      <c r="E67" s="225">
        <v>11.19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1"/>
      <c r="AA67" s="211"/>
      <c r="AB67" s="211"/>
      <c r="AC67" s="211"/>
      <c r="AD67" s="211"/>
      <c r="AE67" s="211"/>
      <c r="AF67" s="211"/>
      <c r="AG67" s="211" t="s">
        <v>138</v>
      </c>
      <c r="AH67" s="211">
        <v>2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3" x14ac:dyDescent="0.25">
      <c r="A68" s="218"/>
      <c r="B68" s="219"/>
      <c r="C68" s="253" t="s">
        <v>197</v>
      </c>
      <c r="D68" s="224"/>
      <c r="E68" s="225">
        <v>2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1"/>
      <c r="AA68" s="211"/>
      <c r="AB68" s="211"/>
      <c r="AC68" s="211"/>
      <c r="AD68" s="211"/>
      <c r="AE68" s="211"/>
      <c r="AF68" s="211"/>
      <c r="AG68" s="211" t="s">
        <v>138</v>
      </c>
      <c r="AH68" s="211">
        <v>2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3" x14ac:dyDescent="0.25">
      <c r="A69" s="218"/>
      <c r="B69" s="219"/>
      <c r="C69" s="253" t="s">
        <v>198</v>
      </c>
      <c r="D69" s="224"/>
      <c r="E69" s="225">
        <v>4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1"/>
      <c r="AA69" s="211"/>
      <c r="AB69" s="211"/>
      <c r="AC69" s="211"/>
      <c r="AD69" s="211"/>
      <c r="AE69" s="211"/>
      <c r="AF69" s="211"/>
      <c r="AG69" s="211" t="s">
        <v>138</v>
      </c>
      <c r="AH69" s="211">
        <v>2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3" x14ac:dyDescent="0.25">
      <c r="A70" s="218"/>
      <c r="B70" s="219"/>
      <c r="C70" s="254" t="s">
        <v>158</v>
      </c>
      <c r="D70" s="226"/>
      <c r="E70" s="227">
        <v>17.190000000000001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1"/>
      <c r="AA70" s="211"/>
      <c r="AB70" s="211"/>
      <c r="AC70" s="211"/>
      <c r="AD70" s="211"/>
      <c r="AE70" s="211"/>
      <c r="AF70" s="211"/>
      <c r="AG70" s="211" t="s">
        <v>138</v>
      </c>
      <c r="AH70" s="211">
        <v>3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3" x14ac:dyDescent="0.25">
      <c r="A71" s="218"/>
      <c r="B71" s="219"/>
      <c r="C71" s="252" t="s">
        <v>159</v>
      </c>
      <c r="D71" s="224"/>
      <c r="E71" s="225"/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1"/>
      <c r="AA71" s="211"/>
      <c r="AB71" s="211"/>
      <c r="AC71" s="211"/>
      <c r="AD71" s="211"/>
      <c r="AE71" s="211"/>
      <c r="AF71" s="211"/>
      <c r="AG71" s="211" t="s">
        <v>138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3" x14ac:dyDescent="0.25">
      <c r="A72" s="218"/>
      <c r="B72" s="219"/>
      <c r="C72" s="250" t="s">
        <v>199</v>
      </c>
      <c r="D72" s="222"/>
      <c r="E72" s="223">
        <v>20.628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1"/>
      <c r="AA72" s="211"/>
      <c r="AB72" s="211"/>
      <c r="AC72" s="211"/>
      <c r="AD72" s="211"/>
      <c r="AE72" s="211"/>
      <c r="AF72" s="211"/>
      <c r="AG72" s="211" t="s">
        <v>138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2" x14ac:dyDescent="0.25">
      <c r="A73" s="218"/>
      <c r="B73" s="219"/>
      <c r="C73" s="251"/>
      <c r="D73" s="244"/>
      <c r="E73" s="244"/>
      <c r="F73" s="244"/>
      <c r="G73" s="244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1"/>
      <c r="AA73" s="211"/>
      <c r="AB73" s="211"/>
      <c r="AC73" s="211"/>
      <c r="AD73" s="211"/>
      <c r="AE73" s="211"/>
      <c r="AF73" s="211"/>
      <c r="AG73" s="211" t="s">
        <v>140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13" x14ac:dyDescent="0.25">
      <c r="A74" s="229" t="s">
        <v>125</v>
      </c>
      <c r="B74" s="230" t="s">
        <v>74</v>
      </c>
      <c r="C74" s="247" t="s">
        <v>75</v>
      </c>
      <c r="D74" s="231"/>
      <c r="E74" s="232"/>
      <c r="F74" s="233"/>
      <c r="G74" s="233">
        <f>SUMIF(AG75:AG93,"&lt;&gt;NOR",G75:G93)</f>
        <v>0</v>
      </c>
      <c r="H74" s="233"/>
      <c r="I74" s="233">
        <f>SUM(I75:I93)</f>
        <v>0</v>
      </c>
      <c r="J74" s="233"/>
      <c r="K74" s="233">
        <f>SUM(K75:K93)</f>
        <v>0</v>
      </c>
      <c r="L74" s="233"/>
      <c r="M74" s="233">
        <f>SUM(M75:M93)</f>
        <v>0</v>
      </c>
      <c r="N74" s="232"/>
      <c r="O74" s="232">
        <f>SUM(O75:O93)</f>
        <v>10.489999999999998</v>
      </c>
      <c r="P74" s="232"/>
      <c r="Q74" s="232">
        <f>SUM(Q75:Q93)</f>
        <v>4.42</v>
      </c>
      <c r="R74" s="233"/>
      <c r="S74" s="233"/>
      <c r="T74" s="234"/>
      <c r="U74" s="228"/>
      <c r="V74" s="228">
        <f>SUM(V75:V93)</f>
        <v>14.5</v>
      </c>
      <c r="W74" s="228"/>
      <c r="X74" s="228"/>
      <c r="Y74" s="228"/>
      <c r="AG74" t="s">
        <v>126</v>
      </c>
    </row>
    <row r="75" spans="1:60" ht="20" outlineLevel="1" x14ac:dyDescent="0.25">
      <c r="A75" s="236">
        <v>15</v>
      </c>
      <c r="B75" s="237" t="s">
        <v>200</v>
      </c>
      <c r="C75" s="248" t="s">
        <v>201</v>
      </c>
      <c r="D75" s="238" t="s">
        <v>175</v>
      </c>
      <c r="E75" s="239">
        <v>19.649999999999999</v>
      </c>
      <c r="F75" s="240"/>
      <c r="G75" s="241">
        <f>ROUND(E75*F75,2)</f>
        <v>0</v>
      </c>
      <c r="H75" s="240"/>
      <c r="I75" s="241">
        <f>ROUND(E75*H75,2)</f>
        <v>0</v>
      </c>
      <c r="J75" s="240"/>
      <c r="K75" s="241">
        <f>ROUND(E75*J75,2)</f>
        <v>0</v>
      </c>
      <c r="L75" s="241">
        <v>21</v>
      </c>
      <c r="M75" s="241">
        <f>G75*(1+L75/100)</f>
        <v>0</v>
      </c>
      <c r="N75" s="239">
        <v>0</v>
      </c>
      <c r="O75" s="239">
        <f>ROUND(E75*N75,2)</f>
        <v>0</v>
      </c>
      <c r="P75" s="239">
        <v>0.22500000000000001</v>
      </c>
      <c r="Q75" s="239">
        <f>ROUND(E75*P75,2)</f>
        <v>4.42</v>
      </c>
      <c r="R75" s="241" t="s">
        <v>202</v>
      </c>
      <c r="S75" s="241" t="s">
        <v>131</v>
      </c>
      <c r="T75" s="242" t="s">
        <v>131</v>
      </c>
      <c r="U75" s="221">
        <v>0.14199999999999999</v>
      </c>
      <c r="V75" s="221">
        <f>ROUND(E75*U75,2)</f>
        <v>2.79</v>
      </c>
      <c r="W75" s="221"/>
      <c r="X75" s="221" t="s">
        <v>132</v>
      </c>
      <c r="Y75" s="221" t="s">
        <v>133</v>
      </c>
      <c r="Z75" s="211"/>
      <c r="AA75" s="211"/>
      <c r="AB75" s="211"/>
      <c r="AC75" s="211"/>
      <c r="AD75" s="211"/>
      <c r="AE75" s="211"/>
      <c r="AF75" s="211"/>
      <c r="AG75" s="211" t="s">
        <v>134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2" x14ac:dyDescent="0.25">
      <c r="A76" s="218"/>
      <c r="B76" s="219"/>
      <c r="C76" s="249" t="s">
        <v>203</v>
      </c>
      <c r="D76" s="243"/>
      <c r="E76" s="243"/>
      <c r="F76" s="243"/>
      <c r="G76" s="243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1"/>
      <c r="AA76" s="211"/>
      <c r="AB76" s="211"/>
      <c r="AC76" s="211"/>
      <c r="AD76" s="211"/>
      <c r="AE76" s="211"/>
      <c r="AF76" s="211"/>
      <c r="AG76" s="211" t="s">
        <v>136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2" x14ac:dyDescent="0.25">
      <c r="A77" s="218"/>
      <c r="B77" s="219"/>
      <c r="C77" s="250" t="s">
        <v>204</v>
      </c>
      <c r="D77" s="222"/>
      <c r="E77" s="223">
        <v>18.649999999999999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1"/>
      <c r="AA77" s="211"/>
      <c r="AB77" s="211"/>
      <c r="AC77" s="211"/>
      <c r="AD77" s="211"/>
      <c r="AE77" s="211"/>
      <c r="AF77" s="211"/>
      <c r="AG77" s="211" t="s">
        <v>138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 x14ac:dyDescent="0.25">
      <c r="A78" s="218"/>
      <c r="B78" s="219"/>
      <c r="C78" s="250" t="s">
        <v>205</v>
      </c>
      <c r="D78" s="222"/>
      <c r="E78" s="223">
        <v>1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1"/>
      <c r="AA78" s="211"/>
      <c r="AB78" s="211"/>
      <c r="AC78" s="211"/>
      <c r="AD78" s="211"/>
      <c r="AE78" s="211"/>
      <c r="AF78" s="211"/>
      <c r="AG78" s="211" t="s">
        <v>138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2" x14ac:dyDescent="0.25">
      <c r="A79" s="218"/>
      <c r="B79" s="219"/>
      <c r="C79" s="251"/>
      <c r="D79" s="244"/>
      <c r="E79" s="244"/>
      <c r="F79" s="244"/>
      <c r="G79" s="244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1"/>
      <c r="AA79" s="211"/>
      <c r="AB79" s="211"/>
      <c r="AC79" s="211"/>
      <c r="AD79" s="211"/>
      <c r="AE79" s="211"/>
      <c r="AF79" s="211"/>
      <c r="AG79" s="211" t="s">
        <v>140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5">
      <c r="A80" s="236">
        <v>16</v>
      </c>
      <c r="B80" s="237" t="s">
        <v>206</v>
      </c>
      <c r="C80" s="248" t="s">
        <v>207</v>
      </c>
      <c r="D80" s="238" t="s">
        <v>175</v>
      </c>
      <c r="E80" s="239">
        <v>19.649999999999999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0.46</v>
      </c>
      <c r="O80" s="239">
        <f>ROUND(E80*N80,2)</f>
        <v>9.0399999999999991</v>
      </c>
      <c r="P80" s="239">
        <v>0</v>
      </c>
      <c r="Q80" s="239">
        <f>ROUND(E80*P80,2)</f>
        <v>0</v>
      </c>
      <c r="R80" s="241" t="s">
        <v>202</v>
      </c>
      <c r="S80" s="241" t="s">
        <v>131</v>
      </c>
      <c r="T80" s="242" t="s">
        <v>131</v>
      </c>
      <c r="U80" s="221">
        <v>2.9000000000000001E-2</v>
      </c>
      <c r="V80" s="221">
        <f>ROUND(E80*U80,2)</f>
        <v>0.56999999999999995</v>
      </c>
      <c r="W80" s="221"/>
      <c r="X80" s="221" t="s">
        <v>132</v>
      </c>
      <c r="Y80" s="221" t="s">
        <v>133</v>
      </c>
      <c r="Z80" s="211"/>
      <c r="AA80" s="211"/>
      <c r="AB80" s="211"/>
      <c r="AC80" s="211"/>
      <c r="AD80" s="211"/>
      <c r="AE80" s="211"/>
      <c r="AF80" s="211"/>
      <c r="AG80" s="211" t="s">
        <v>134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2" x14ac:dyDescent="0.25">
      <c r="A81" s="218"/>
      <c r="B81" s="219"/>
      <c r="C81" s="250" t="s">
        <v>204</v>
      </c>
      <c r="D81" s="222"/>
      <c r="E81" s="223">
        <v>18.649999999999999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1"/>
      <c r="AA81" s="211"/>
      <c r="AB81" s="211"/>
      <c r="AC81" s="211"/>
      <c r="AD81" s="211"/>
      <c r="AE81" s="211"/>
      <c r="AF81" s="211"/>
      <c r="AG81" s="211" t="s">
        <v>138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3" x14ac:dyDescent="0.25">
      <c r="A82" s="218"/>
      <c r="B82" s="219"/>
      <c r="C82" s="250" t="s">
        <v>205</v>
      </c>
      <c r="D82" s="222"/>
      <c r="E82" s="223">
        <v>1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1"/>
      <c r="AA82" s="211"/>
      <c r="AB82" s="211"/>
      <c r="AC82" s="211"/>
      <c r="AD82" s="211"/>
      <c r="AE82" s="211"/>
      <c r="AF82" s="211"/>
      <c r="AG82" s="211" t="s">
        <v>138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2" x14ac:dyDescent="0.25">
      <c r="A83" s="218"/>
      <c r="B83" s="219"/>
      <c r="C83" s="251"/>
      <c r="D83" s="244"/>
      <c r="E83" s="244"/>
      <c r="F83" s="244"/>
      <c r="G83" s="244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1"/>
      <c r="AA83" s="211"/>
      <c r="AB83" s="211"/>
      <c r="AC83" s="211"/>
      <c r="AD83" s="211"/>
      <c r="AE83" s="211"/>
      <c r="AF83" s="211"/>
      <c r="AG83" s="211" t="s">
        <v>140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5">
      <c r="A84" s="236">
        <v>17</v>
      </c>
      <c r="B84" s="237" t="s">
        <v>208</v>
      </c>
      <c r="C84" s="248" t="s">
        <v>209</v>
      </c>
      <c r="D84" s="238" t="s">
        <v>175</v>
      </c>
      <c r="E84" s="239">
        <v>19.649999999999999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7.3899999999999993E-2</v>
      </c>
      <c r="O84" s="239">
        <f>ROUND(E84*N84,2)</f>
        <v>1.45</v>
      </c>
      <c r="P84" s="239">
        <v>0</v>
      </c>
      <c r="Q84" s="239">
        <f>ROUND(E84*P84,2)</f>
        <v>0</v>
      </c>
      <c r="R84" s="241" t="s">
        <v>202</v>
      </c>
      <c r="S84" s="241" t="s">
        <v>131</v>
      </c>
      <c r="T84" s="242" t="s">
        <v>131</v>
      </c>
      <c r="U84" s="221">
        <v>0.45200000000000001</v>
      </c>
      <c r="V84" s="221">
        <f>ROUND(E84*U84,2)</f>
        <v>8.8800000000000008</v>
      </c>
      <c r="W84" s="221"/>
      <c r="X84" s="221" t="s">
        <v>132</v>
      </c>
      <c r="Y84" s="221" t="s">
        <v>133</v>
      </c>
      <c r="Z84" s="211"/>
      <c r="AA84" s="211"/>
      <c r="AB84" s="211"/>
      <c r="AC84" s="211"/>
      <c r="AD84" s="211"/>
      <c r="AE84" s="211"/>
      <c r="AF84" s="211"/>
      <c r="AG84" s="211" t="s">
        <v>134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ht="20.5" outlineLevel="2" x14ac:dyDescent="0.25">
      <c r="A85" s="218"/>
      <c r="B85" s="219"/>
      <c r="C85" s="249" t="s">
        <v>210</v>
      </c>
      <c r="D85" s="243"/>
      <c r="E85" s="243"/>
      <c r="F85" s="243"/>
      <c r="G85" s="243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1"/>
      <c r="AA85" s="211"/>
      <c r="AB85" s="211"/>
      <c r="AC85" s="211"/>
      <c r="AD85" s="211"/>
      <c r="AE85" s="211"/>
      <c r="AF85" s="211"/>
      <c r="AG85" s="211" t="s">
        <v>136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45" t="str">
        <f>C85</f>
        <v>s provedením lože z kameniva drceného, s vyplněním spár, s dvojitým hutněním a se smetením přebytečného materiálu na krajnici. S dodáním hmot pro lože a výplň spár.</v>
      </c>
      <c r="BB85" s="211"/>
      <c r="BC85" s="211"/>
      <c r="BD85" s="211"/>
      <c r="BE85" s="211"/>
      <c r="BF85" s="211"/>
      <c r="BG85" s="211"/>
      <c r="BH85" s="211"/>
    </row>
    <row r="86" spans="1:60" outlineLevel="2" x14ac:dyDescent="0.25">
      <c r="A86" s="218"/>
      <c r="B86" s="219"/>
      <c r="C86" s="250" t="s">
        <v>204</v>
      </c>
      <c r="D86" s="222"/>
      <c r="E86" s="223">
        <v>18.649999999999999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1"/>
      <c r="AA86" s="211"/>
      <c r="AB86" s="211"/>
      <c r="AC86" s="211"/>
      <c r="AD86" s="211"/>
      <c r="AE86" s="211"/>
      <c r="AF86" s="211"/>
      <c r="AG86" s="211" t="s">
        <v>138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3" x14ac:dyDescent="0.25">
      <c r="A87" s="218"/>
      <c r="B87" s="219"/>
      <c r="C87" s="250" t="s">
        <v>205</v>
      </c>
      <c r="D87" s="222"/>
      <c r="E87" s="223">
        <v>1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1"/>
      <c r="AA87" s="211"/>
      <c r="AB87" s="211"/>
      <c r="AC87" s="211"/>
      <c r="AD87" s="211"/>
      <c r="AE87" s="211"/>
      <c r="AF87" s="211"/>
      <c r="AG87" s="211" t="s">
        <v>138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2" x14ac:dyDescent="0.25">
      <c r="A88" s="218"/>
      <c r="B88" s="219"/>
      <c r="C88" s="251"/>
      <c r="D88" s="244"/>
      <c r="E88" s="244"/>
      <c r="F88" s="244"/>
      <c r="G88" s="244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1"/>
      <c r="AA88" s="211"/>
      <c r="AB88" s="211"/>
      <c r="AC88" s="211"/>
      <c r="AD88" s="211"/>
      <c r="AE88" s="211"/>
      <c r="AF88" s="211"/>
      <c r="AG88" s="211" t="s">
        <v>140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ht="20" outlineLevel="1" x14ac:dyDescent="0.25">
      <c r="A89" s="236">
        <v>18</v>
      </c>
      <c r="B89" s="237" t="s">
        <v>211</v>
      </c>
      <c r="C89" s="248" t="s">
        <v>212</v>
      </c>
      <c r="D89" s="238" t="s">
        <v>175</v>
      </c>
      <c r="E89" s="239">
        <v>19.649999999999999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41" t="s">
        <v>202</v>
      </c>
      <c r="S89" s="241" t="s">
        <v>131</v>
      </c>
      <c r="T89" s="242" t="s">
        <v>131</v>
      </c>
      <c r="U89" s="221">
        <v>0.115</v>
      </c>
      <c r="V89" s="221">
        <f>ROUND(E89*U89,2)</f>
        <v>2.2599999999999998</v>
      </c>
      <c r="W89" s="221"/>
      <c r="X89" s="221" t="s">
        <v>132</v>
      </c>
      <c r="Y89" s="221" t="s">
        <v>133</v>
      </c>
      <c r="Z89" s="211"/>
      <c r="AA89" s="211"/>
      <c r="AB89" s="211"/>
      <c r="AC89" s="211"/>
      <c r="AD89" s="211"/>
      <c r="AE89" s="211"/>
      <c r="AF89" s="211"/>
      <c r="AG89" s="211" t="s">
        <v>134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2" x14ac:dyDescent="0.25">
      <c r="A90" s="218"/>
      <c r="B90" s="219"/>
      <c r="C90" s="249" t="s">
        <v>213</v>
      </c>
      <c r="D90" s="243"/>
      <c r="E90" s="243"/>
      <c r="F90" s="243"/>
      <c r="G90" s="243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1"/>
      <c r="AA90" s="211"/>
      <c r="AB90" s="211"/>
      <c r="AC90" s="211"/>
      <c r="AD90" s="211"/>
      <c r="AE90" s="211"/>
      <c r="AF90" s="211"/>
      <c r="AG90" s="211" t="s">
        <v>136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45" t="str">
        <f>C90</f>
        <v>krajníků, desek nebo panelů od spojovacího materiálu s odklizením a uložením očištěných hmot a spojovacího materiálu na skládku na vzdálenost do 10 m</v>
      </c>
      <c r="BB90" s="211"/>
      <c r="BC90" s="211"/>
      <c r="BD90" s="211"/>
      <c r="BE90" s="211"/>
      <c r="BF90" s="211"/>
      <c r="BG90" s="211"/>
      <c r="BH90" s="211"/>
    </row>
    <row r="91" spans="1:60" outlineLevel="2" x14ac:dyDescent="0.25">
      <c r="A91" s="218"/>
      <c r="B91" s="219"/>
      <c r="C91" s="250" t="s">
        <v>204</v>
      </c>
      <c r="D91" s="222"/>
      <c r="E91" s="223">
        <v>18.649999999999999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1"/>
      <c r="AA91" s="211"/>
      <c r="AB91" s="211"/>
      <c r="AC91" s="211"/>
      <c r="AD91" s="211"/>
      <c r="AE91" s="211"/>
      <c r="AF91" s="211"/>
      <c r="AG91" s="211" t="s">
        <v>138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3" x14ac:dyDescent="0.25">
      <c r="A92" s="218"/>
      <c r="B92" s="219"/>
      <c r="C92" s="250" t="s">
        <v>205</v>
      </c>
      <c r="D92" s="222"/>
      <c r="E92" s="223">
        <v>1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1"/>
      <c r="AA92" s="211"/>
      <c r="AB92" s="211"/>
      <c r="AC92" s="211"/>
      <c r="AD92" s="211"/>
      <c r="AE92" s="211"/>
      <c r="AF92" s="211"/>
      <c r="AG92" s="211" t="s">
        <v>138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2" x14ac:dyDescent="0.25">
      <c r="A93" s="218"/>
      <c r="B93" s="219"/>
      <c r="C93" s="251"/>
      <c r="D93" s="244"/>
      <c r="E93" s="244"/>
      <c r="F93" s="244"/>
      <c r="G93" s="244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1"/>
      <c r="AA93" s="211"/>
      <c r="AB93" s="211"/>
      <c r="AC93" s="211"/>
      <c r="AD93" s="211"/>
      <c r="AE93" s="211"/>
      <c r="AF93" s="211"/>
      <c r="AG93" s="211" t="s">
        <v>140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ht="13" x14ac:dyDescent="0.25">
      <c r="A94" s="229" t="s">
        <v>125</v>
      </c>
      <c r="B94" s="230" t="s">
        <v>78</v>
      </c>
      <c r="C94" s="247" t="s">
        <v>79</v>
      </c>
      <c r="D94" s="231"/>
      <c r="E94" s="232"/>
      <c r="F94" s="233"/>
      <c r="G94" s="233">
        <f>SUMIF(AG95:AG102,"&lt;&gt;NOR",G95:G102)</f>
        <v>0</v>
      </c>
      <c r="H94" s="233"/>
      <c r="I94" s="233">
        <f>SUM(I95:I102)</f>
        <v>0</v>
      </c>
      <c r="J94" s="233"/>
      <c r="K94" s="233">
        <f>SUM(K95:K102)</f>
        <v>0</v>
      </c>
      <c r="L94" s="233"/>
      <c r="M94" s="233">
        <f>SUM(M95:M102)</f>
        <v>0</v>
      </c>
      <c r="N94" s="232"/>
      <c r="O94" s="232">
        <f>SUM(O95:O102)</f>
        <v>1.92</v>
      </c>
      <c r="P94" s="232"/>
      <c r="Q94" s="232">
        <f>SUM(Q95:Q102)</f>
        <v>0</v>
      </c>
      <c r="R94" s="233"/>
      <c r="S94" s="233"/>
      <c r="T94" s="234"/>
      <c r="U94" s="228"/>
      <c r="V94" s="228">
        <f>SUM(V95:V102)</f>
        <v>11.17</v>
      </c>
      <c r="W94" s="228"/>
      <c r="X94" s="228"/>
      <c r="Y94" s="228"/>
      <c r="AG94" t="s">
        <v>126</v>
      </c>
    </row>
    <row r="95" spans="1:60" outlineLevel="1" x14ac:dyDescent="0.25">
      <c r="A95" s="236">
        <v>19</v>
      </c>
      <c r="B95" s="237" t="s">
        <v>214</v>
      </c>
      <c r="C95" s="248" t="s">
        <v>215</v>
      </c>
      <c r="D95" s="238" t="s">
        <v>175</v>
      </c>
      <c r="E95" s="239">
        <v>9.39</v>
      </c>
      <c r="F95" s="240"/>
      <c r="G95" s="241">
        <f>ROUND(E95*F95,2)</f>
        <v>0</v>
      </c>
      <c r="H95" s="240"/>
      <c r="I95" s="241">
        <f>ROUND(E95*H95,2)</f>
        <v>0</v>
      </c>
      <c r="J95" s="240"/>
      <c r="K95" s="241">
        <f>ROUND(E95*J95,2)</f>
        <v>0</v>
      </c>
      <c r="L95" s="241">
        <v>21</v>
      </c>
      <c r="M95" s="241">
        <f>G95*(1+L95/100)</f>
        <v>0</v>
      </c>
      <c r="N95" s="239">
        <v>3.7670000000000002E-2</v>
      </c>
      <c r="O95" s="239">
        <f>ROUND(E95*N95,2)</f>
        <v>0.35</v>
      </c>
      <c r="P95" s="239">
        <v>0</v>
      </c>
      <c r="Q95" s="239">
        <f>ROUND(E95*P95,2)</f>
        <v>0</v>
      </c>
      <c r="R95" s="241" t="s">
        <v>216</v>
      </c>
      <c r="S95" s="241" t="s">
        <v>131</v>
      </c>
      <c r="T95" s="242" t="s">
        <v>131</v>
      </c>
      <c r="U95" s="221">
        <v>0.41</v>
      </c>
      <c r="V95" s="221">
        <f>ROUND(E95*U95,2)</f>
        <v>3.85</v>
      </c>
      <c r="W95" s="221"/>
      <c r="X95" s="221" t="s">
        <v>132</v>
      </c>
      <c r="Y95" s="221" t="s">
        <v>133</v>
      </c>
      <c r="Z95" s="211"/>
      <c r="AA95" s="211"/>
      <c r="AB95" s="211"/>
      <c r="AC95" s="211"/>
      <c r="AD95" s="211"/>
      <c r="AE95" s="211"/>
      <c r="AF95" s="211"/>
      <c r="AG95" s="211" t="s">
        <v>134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2" x14ac:dyDescent="0.25">
      <c r="A96" s="218"/>
      <c r="B96" s="219"/>
      <c r="C96" s="249" t="s">
        <v>217</v>
      </c>
      <c r="D96" s="243"/>
      <c r="E96" s="243"/>
      <c r="F96" s="243"/>
      <c r="G96" s="243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1"/>
      <c r="AA96" s="211"/>
      <c r="AB96" s="211"/>
      <c r="AC96" s="211"/>
      <c r="AD96" s="211"/>
      <c r="AE96" s="211"/>
      <c r="AF96" s="211"/>
      <c r="AG96" s="211" t="s">
        <v>136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2" x14ac:dyDescent="0.25">
      <c r="A97" s="218"/>
      <c r="B97" s="219"/>
      <c r="C97" s="250" t="s">
        <v>218</v>
      </c>
      <c r="D97" s="222"/>
      <c r="E97" s="223">
        <v>9.39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1"/>
      <c r="AA97" s="211"/>
      <c r="AB97" s="211"/>
      <c r="AC97" s="211"/>
      <c r="AD97" s="211"/>
      <c r="AE97" s="211"/>
      <c r="AF97" s="211"/>
      <c r="AG97" s="211" t="s">
        <v>138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2" x14ac:dyDescent="0.25">
      <c r="A98" s="218"/>
      <c r="B98" s="219"/>
      <c r="C98" s="251"/>
      <c r="D98" s="244"/>
      <c r="E98" s="244"/>
      <c r="F98" s="244"/>
      <c r="G98" s="244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1"/>
      <c r="AA98" s="211"/>
      <c r="AB98" s="211"/>
      <c r="AC98" s="211"/>
      <c r="AD98" s="211"/>
      <c r="AE98" s="211"/>
      <c r="AF98" s="211"/>
      <c r="AG98" s="211" t="s">
        <v>140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5">
      <c r="A99" s="236">
        <v>20</v>
      </c>
      <c r="B99" s="237" t="s">
        <v>219</v>
      </c>
      <c r="C99" s="248" t="s">
        <v>220</v>
      </c>
      <c r="D99" s="238" t="s">
        <v>175</v>
      </c>
      <c r="E99" s="239">
        <v>9.39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0.16732</v>
      </c>
      <c r="O99" s="239">
        <f>ROUND(E99*N99,2)</f>
        <v>1.57</v>
      </c>
      <c r="P99" s="239">
        <v>0</v>
      </c>
      <c r="Q99" s="239">
        <f>ROUND(E99*P99,2)</f>
        <v>0</v>
      </c>
      <c r="R99" s="241" t="s">
        <v>221</v>
      </c>
      <c r="S99" s="241" t="s">
        <v>131</v>
      </c>
      <c r="T99" s="242" t="s">
        <v>131</v>
      </c>
      <c r="U99" s="221">
        <v>0.78</v>
      </c>
      <c r="V99" s="221">
        <f>ROUND(E99*U99,2)</f>
        <v>7.32</v>
      </c>
      <c r="W99" s="221"/>
      <c r="X99" s="221" t="s">
        <v>132</v>
      </c>
      <c r="Y99" s="221" t="s">
        <v>133</v>
      </c>
      <c r="Z99" s="211"/>
      <c r="AA99" s="211"/>
      <c r="AB99" s="211"/>
      <c r="AC99" s="211"/>
      <c r="AD99" s="211"/>
      <c r="AE99" s="211"/>
      <c r="AF99" s="211"/>
      <c r="AG99" s="211" t="s">
        <v>134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ht="20.5" outlineLevel="2" x14ac:dyDescent="0.25">
      <c r="A100" s="218"/>
      <c r="B100" s="219"/>
      <c r="C100" s="249" t="s">
        <v>222</v>
      </c>
      <c r="D100" s="243"/>
      <c r="E100" s="243"/>
      <c r="F100" s="243"/>
      <c r="G100" s="243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1"/>
      <c r="AA100" s="211"/>
      <c r="AB100" s="211"/>
      <c r="AC100" s="211"/>
      <c r="AD100" s="211"/>
      <c r="AE100" s="211"/>
      <c r="AF100" s="211"/>
      <c r="AG100" s="211" t="s">
        <v>136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45" t="str">
        <f>C100</f>
        <v>P10 až P20 na maltu MC 10 včetně vytvoření požlábku v ohybu izolace vodorovné na svislou, se zatřenou cementovou omítkou z malty min. MC 10 v tl. 20 mm pod izolaci,</v>
      </c>
      <c r="BB100" s="211"/>
      <c r="BC100" s="211"/>
      <c r="BD100" s="211"/>
      <c r="BE100" s="211"/>
      <c r="BF100" s="211"/>
      <c r="BG100" s="211"/>
      <c r="BH100" s="211"/>
    </row>
    <row r="101" spans="1:60" outlineLevel="2" x14ac:dyDescent="0.25">
      <c r="A101" s="218"/>
      <c r="B101" s="219"/>
      <c r="C101" s="250" t="s">
        <v>223</v>
      </c>
      <c r="D101" s="222"/>
      <c r="E101" s="223">
        <v>9.39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1"/>
      <c r="AA101" s="211"/>
      <c r="AB101" s="211"/>
      <c r="AC101" s="211"/>
      <c r="AD101" s="211"/>
      <c r="AE101" s="211"/>
      <c r="AF101" s="211"/>
      <c r="AG101" s="211" t="s">
        <v>138</v>
      </c>
      <c r="AH101" s="211">
        <v>5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2" x14ac:dyDescent="0.25">
      <c r="A102" s="218"/>
      <c r="B102" s="219"/>
      <c r="C102" s="251"/>
      <c r="D102" s="244"/>
      <c r="E102" s="244"/>
      <c r="F102" s="244"/>
      <c r="G102" s="244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1"/>
      <c r="AA102" s="211"/>
      <c r="AB102" s="211"/>
      <c r="AC102" s="211"/>
      <c r="AD102" s="211"/>
      <c r="AE102" s="211"/>
      <c r="AF102" s="211"/>
      <c r="AG102" s="211" t="s">
        <v>140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13" x14ac:dyDescent="0.25">
      <c r="A103" s="229" t="s">
        <v>125</v>
      </c>
      <c r="B103" s="230" t="s">
        <v>82</v>
      </c>
      <c r="C103" s="247" t="s">
        <v>83</v>
      </c>
      <c r="D103" s="231"/>
      <c r="E103" s="232"/>
      <c r="F103" s="233"/>
      <c r="G103" s="233">
        <f>SUMIF(AG104:AG122,"&lt;&gt;NOR",G104:G122)</f>
        <v>0</v>
      </c>
      <c r="H103" s="233"/>
      <c r="I103" s="233">
        <f>SUM(I104:I122)</f>
        <v>0</v>
      </c>
      <c r="J103" s="233"/>
      <c r="K103" s="233">
        <f>SUM(K104:K122)</f>
        <v>0</v>
      </c>
      <c r="L103" s="233"/>
      <c r="M103" s="233">
        <f>SUM(M104:M122)</f>
        <v>0</v>
      </c>
      <c r="N103" s="232"/>
      <c r="O103" s="232">
        <f>SUM(O104:O122)</f>
        <v>0</v>
      </c>
      <c r="P103" s="232"/>
      <c r="Q103" s="232">
        <f>SUM(Q104:Q122)</f>
        <v>12.17</v>
      </c>
      <c r="R103" s="233"/>
      <c r="S103" s="233"/>
      <c r="T103" s="234"/>
      <c r="U103" s="228"/>
      <c r="V103" s="228">
        <f>SUM(V104:V122)</f>
        <v>45.95</v>
      </c>
      <c r="W103" s="228"/>
      <c r="X103" s="228"/>
      <c r="Y103" s="228"/>
      <c r="AG103" t="s">
        <v>126</v>
      </c>
    </row>
    <row r="104" spans="1:60" ht="20" outlineLevel="1" x14ac:dyDescent="0.25">
      <c r="A104" s="236">
        <v>21</v>
      </c>
      <c r="B104" s="237" t="s">
        <v>224</v>
      </c>
      <c r="C104" s="248" t="s">
        <v>225</v>
      </c>
      <c r="D104" s="238" t="s">
        <v>175</v>
      </c>
      <c r="E104" s="239">
        <v>19.649999999999999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39">
        <v>0</v>
      </c>
      <c r="O104" s="239">
        <f>ROUND(E104*N104,2)</f>
        <v>0</v>
      </c>
      <c r="P104" s="239">
        <v>0.44</v>
      </c>
      <c r="Q104" s="239">
        <f>ROUND(E104*P104,2)</f>
        <v>8.65</v>
      </c>
      <c r="R104" s="241" t="s">
        <v>202</v>
      </c>
      <c r="S104" s="241" t="s">
        <v>131</v>
      </c>
      <c r="T104" s="242" t="s">
        <v>131</v>
      </c>
      <c r="U104" s="221">
        <v>0.63200000000000001</v>
      </c>
      <c r="V104" s="221">
        <f>ROUND(E104*U104,2)</f>
        <v>12.42</v>
      </c>
      <c r="W104" s="221"/>
      <c r="X104" s="221" t="s">
        <v>132</v>
      </c>
      <c r="Y104" s="221" t="s">
        <v>133</v>
      </c>
      <c r="Z104" s="211"/>
      <c r="AA104" s="211"/>
      <c r="AB104" s="211"/>
      <c r="AC104" s="211"/>
      <c r="AD104" s="211"/>
      <c r="AE104" s="211"/>
      <c r="AF104" s="211"/>
      <c r="AG104" s="211" t="s">
        <v>134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2" x14ac:dyDescent="0.25">
      <c r="A105" s="218"/>
      <c r="B105" s="219"/>
      <c r="C105" s="250" t="s">
        <v>204</v>
      </c>
      <c r="D105" s="222"/>
      <c r="E105" s="223">
        <v>18.649999999999999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1"/>
      <c r="AA105" s="211"/>
      <c r="AB105" s="211"/>
      <c r="AC105" s="211"/>
      <c r="AD105" s="211"/>
      <c r="AE105" s="211"/>
      <c r="AF105" s="211"/>
      <c r="AG105" s="211" t="s">
        <v>138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3" x14ac:dyDescent="0.25">
      <c r="A106" s="218"/>
      <c r="B106" s="219"/>
      <c r="C106" s="250" t="s">
        <v>205</v>
      </c>
      <c r="D106" s="222"/>
      <c r="E106" s="223">
        <v>1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1"/>
      <c r="AA106" s="211"/>
      <c r="AB106" s="211"/>
      <c r="AC106" s="211"/>
      <c r="AD106" s="211"/>
      <c r="AE106" s="211"/>
      <c r="AF106" s="211"/>
      <c r="AG106" s="211" t="s">
        <v>138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2" x14ac:dyDescent="0.25">
      <c r="A107" s="218"/>
      <c r="B107" s="219"/>
      <c r="C107" s="251"/>
      <c r="D107" s="244"/>
      <c r="E107" s="244"/>
      <c r="F107" s="244"/>
      <c r="G107" s="244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1"/>
      <c r="AA107" s="211"/>
      <c r="AB107" s="211"/>
      <c r="AC107" s="211"/>
      <c r="AD107" s="211"/>
      <c r="AE107" s="211"/>
      <c r="AF107" s="211"/>
      <c r="AG107" s="211" t="s">
        <v>140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5">
      <c r="A108" s="236">
        <v>22</v>
      </c>
      <c r="B108" s="237" t="s">
        <v>226</v>
      </c>
      <c r="C108" s="248" t="s">
        <v>227</v>
      </c>
      <c r="D108" s="238" t="s">
        <v>175</v>
      </c>
      <c r="E108" s="239">
        <v>9.39</v>
      </c>
      <c r="F108" s="240"/>
      <c r="G108" s="241">
        <f>ROUND(E108*F108,2)</f>
        <v>0</v>
      </c>
      <c r="H108" s="240"/>
      <c r="I108" s="241">
        <f>ROUND(E108*H108,2)</f>
        <v>0</v>
      </c>
      <c r="J108" s="240"/>
      <c r="K108" s="241">
        <f>ROUND(E108*J108,2)</f>
        <v>0</v>
      </c>
      <c r="L108" s="241">
        <v>21</v>
      </c>
      <c r="M108" s="241">
        <f>G108*(1+L108/100)</f>
        <v>0</v>
      </c>
      <c r="N108" s="239">
        <v>3.4000000000000002E-4</v>
      </c>
      <c r="O108" s="239">
        <f>ROUND(E108*N108,2)</f>
        <v>0</v>
      </c>
      <c r="P108" s="239">
        <v>0.375</v>
      </c>
      <c r="Q108" s="239">
        <f>ROUND(E108*P108,2)</f>
        <v>3.52</v>
      </c>
      <c r="R108" s="241" t="s">
        <v>228</v>
      </c>
      <c r="S108" s="241" t="s">
        <v>131</v>
      </c>
      <c r="T108" s="242" t="s">
        <v>131</v>
      </c>
      <c r="U108" s="221">
        <v>1.03</v>
      </c>
      <c r="V108" s="221">
        <f>ROUND(E108*U108,2)</f>
        <v>9.67</v>
      </c>
      <c r="W108" s="221"/>
      <c r="X108" s="221" t="s">
        <v>132</v>
      </c>
      <c r="Y108" s="221" t="s">
        <v>133</v>
      </c>
      <c r="Z108" s="211"/>
      <c r="AA108" s="211"/>
      <c r="AB108" s="211"/>
      <c r="AC108" s="211"/>
      <c r="AD108" s="211"/>
      <c r="AE108" s="211"/>
      <c r="AF108" s="211"/>
      <c r="AG108" s="211" t="s">
        <v>134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2" x14ac:dyDescent="0.25">
      <c r="A109" s="218"/>
      <c r="B109" s="219"/>
      <c r="C109" s="249" t="s">
        <v>229</v>
      </c>
      <c r="D109" s="243"/>
      <c r="E109" s="243"/>
      <c r="F109" s="243"/>
      <c r="G109" s="243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1"/>
      <c r="AA109" s="211"/>
      <c r="AB109" s="211"/>
      <c r="AC109" s="211"/>
      <c r="AD109" s="211"/>
      <c r="AE109" s="211"/>
      <c r="AF109" s="211"/>
      <c r="AG109" s="211" t="s">
        <v>136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2" x14ac:dyDescent="0.25">
      <c r="A110" s="218"/>
      <c r="B110" s="219"/>
      <c r="C110" s="250" t="s">
        <v>218</v>
      </c>
      <c r="D110" s="222"/>
      <c r="E110" s="223">
        <v>9.39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1"/>
      <c r="AA110" s="211"/>
      <c r="AB110" s="211"/>
      <c r="AC110" s="211"/>
      <c r="AD110" s="211"/>
      <c r="AE110" s="211"/>
      <c r="AF110" s="211"/>
      <c r="AG110" s="211" t="s">
        <v>138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2" x14ac:dyDescent="0.25">
      <c r="A111" s="218"/>
      <c r="B111" s="219"/>
      <c r="C111" s="251"/>
      <c r="D111" s="244"/>
      <c r="E111" s="244"/>
      <c r="F111" s="244"/>
      <c r="G111" s="244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1"/>
      <c r="AA111" s="211"/>
      <c r="AB111" s="211"/>
      <c r="AC111" s="211"/>
      <c r="AD111" s="211"/>
      <c r="AE111" s="211"/>
      <c r="AF111" s="211"/>
      <c r="AG111" s="211" t="s">
        <v>140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5">
      <c r="A112" s="236">
        <v>23</v>
      </c>
      <c r="B112" s="237" t="s">
        <v>230</v>
      </c>
      <c r="C112" s="248" t="s">
        <v>231</v>
      </c>
      <c r="D112" s="238" t="s">
        <v>154</v>
      </c>
      <c r="E112" s="239">
        <v>16.5885</v>
      </c>
      <c r="F112" s="240"/>
      <c r="G112" s="241">
        <f>ROUND(E112*F112,2)</f>
        <v>0</v>
      </c>
      <c r="H112" s="240"/>
      <c r="I112" s="241">
        <f>ROUND(E112*H112,2)</f>
        <v>0</v>
      </c>
      <c r="J112" s="240"/>
      <c r="K112" s="241">
        <f>ROUND(E112*J112,2)</f>
        <v>0</v>
      </c>
      <c r="L112" s="241">
        <v>21</v>
      </c>
      <c r="M112" s="241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41" t="s">
        <v>228</v>
      </c>
      <c r="S112" s="241" t="s">
        <v>131</v>
      </c>
      <c r="T112" s="242" t="s">
        <v>131</v>
      </c>
      <c r="U112" s="221">
        <v>0.49</v>
      </c>
      <c r="V112" s="221">
        <f>ROUND(E112*U112,2)</f>
        <v>8.1300000000000008</v>
      </c>
      <c r="W112" s="221"/>
      <c r="X112" s="221" t="s">
        <v>232</v>
      </c>
      <c r="Y112" s="221" t="s">
        <v>133</v>
      </c>
      <c r="Z112" s="211"/>
      <c r="AA112" s="211"/>
      <c r="AB112" s="211"/>
      <c r="AC112" s="211"/>
      <c r="AD112" s="211"/>
      <c r="AE112" s="211"/>
      <c r="AF112" s="211"/>
      <c r="AG112" s="211" t="s">
        <v>233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2" x14ac:dyDescent="0.25">
      <c r="A113" s="218"/>
      <c r="B113" s="219"/>
      <c r="C113" s="255"/>
      <c r="D113" s="246"/>
      <c r="E113" s="246"/>
      <c r="F113" s="246"/>
      <c r="G113" s="246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1"/>
      <c r="AA113" s="211"/>
      <c r="AB113" s="211"/>
      <c r="AC113" s="211"/>
      <c r="AD113" s="211"/>
      <c r="AE113" s="211"/>
      <c r="AF113" s="211"/>
      <c r="AG113" s="211" t="s">
        <v>140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5">
      <c r="A114" s="236">
        <v>24</v>
      </c>
      <c r="B114" s="237" t="s">
        <v>234</v>
      </c>
      <c r="C114" s="248" t="s">
        <v>235</v>
      </c>
      <c r="D114" s="238" t="s">
        <v>154</v>
      </c>
      <c r="E114" s="239">
        <v>82.942499999999995</v>
      </c>
      <c r="F114" s="240"/>
      <c r="G114" s="241">
        <f>ROUND(E114*F114,2)</f>
        <v>0</v>
      </c>
      <c r="H114" s="240"/>
      <c r="I114" s="241">
        <f>ROUND(E114*H114,2)</f>
        <v>0</v>
      </c>
      <c r="J114" s="240"/>
      <c r="K114" s="241">
        <f>ROUND(E114*J114,2)</f>
        <v>0</v>
      </c>
      <c r="L114" s="241">
        <v>21</v>
      </c>
      <c r="M114" s="241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41" t="s">
        <v>228</v>
      </c>
      <c r="S114" s="241" t="s">
        <v>131</v>
      </c>
      <c r="T114" s="242" t="s">
        <v>131</v>
      </c>
      <c r="U114" s="221">
        <v>0</v>
      </c>
      <c r="V114" s="221">
        <f>ROUND(E114*U114,2)</f>
        <v>0</v>
      </c>
      <c r="W114" s="221"/>
      <c r="X114" s="221" t="s">
        <v>232</v>
      </c>
      <c r="Y114" s="221" t="s">
        <v>133</v>
      </c>
      <c r="Z114" s="211"/>
      <c r="AA114" s="211"/>
      <c r="AB114" s="211"/>
      <c r="AC114" s="211"/>
      <c r="AD114" s="211"/>
      <c r="AE114" s="211"/>
      <c r="AF114" s="211"/>
      <c r="AG114" s="211" t="s">
        <v>233</v>
      </c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2" x14ac:dyDescent="0.25">
      <c r="A115" s="218"/>
      <c r="B115" s="219"/>
      <c r="C115" s="255"/>
      <c r="D115" s="246"/>
      <c r="E115" s="246"/>
      <c r="F115" s="246"/>
      <c r="G115" s="246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1"/>
      <c r="AA115" s="211"/>
      <c r="AB115" s="211"/>
      <c r="AC115" s="211"/>
      <c r="AD115" s="211"/>
      <c r="AE115" s="211"/>
      <c r="AF115" s="211"/>
      <c r="AG115" s="211" t="s">
        <v>140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5">
      <c r="A116" s="236">
        <v>25</v>
      </c>
      <c r="B116" s="237" t="s">
        <v>236</v>
      </c>
      <c r="C116" s="248" t="s">
        <v>237</v>
      </c>
      <c r="D116" s="238" t="s">
        <v>154</v>
      </c>
      <c r="E116" s="239">
        <v>16.5885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41" t="s">
        <v>228</v>
      </c>
      <c r="S116" s="241" t="s">
        <v>131</v>
      </c>
      <c r="T116" s="242" t="s">
        <v>131</v>
      </c>
      <c r="U116" s="221">
        <v>0.94199999999999995</v>
      </c>
      <c r="V116" s="221">
        <f>ROUND(E116*U116,2)</f>
        <v>15.63</v>
      </c>
      <c r="W116" s="221"/>
      <c r="X116" s="221" t="s">
        <v>232</v>
      </c>
      <c r="Y116" s="221" t="s">
        <v>133</v>
      </c>
      <c r="Z116" s="211"/>
      <c r="AA116" s="211"/>
      <c r="AB116" s="211"/>
      <c r="AC116" s="211"/>
      <c r="AD116" s="211"/>
      <c r="AE116" s="211"/>
      <c r="AF116" s="211"/>
      <c r="AG116" s="211" t="s">
        <v>233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2" x14ac:dyDescent="0.25">
      <c r="A117" s="218"/>
      <c r="B117" s="219"/>
      <c r="C117" s="255"/>
      <c r="D117" s="246"/>
      <c r="E117" s="246"/>
      <c r="F117" s="246"/>
      <c r="G117" s="246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1"/>
      <c r="AA117" s="211"/>
      <c r="AB117" s="211"/>
      <c r="AC117" s="211"/>
      <c r="AD117" s="211"/>
      <c r="AE117" s="211"/>
      <c r="AF117" s="211"/>
      <c r="AG117" s="211" t="s">
        <v>140</v>
      </c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1" x14ac:dyDescent="0.25">
      <c r="A118" s="236">
        <v>26</v>
      </c>
      <c r="B118" s="237" t="s">
        <v>238</v>
      </c>
      <c r="C118" s="248" t="s">
        <v>239</v>
      </c>
      <c r="D118" s="238" t="s">
        <v>154</v>
      </c>
      <c r="E118" s="239">
        <v>16.5885</v>
      </c>
      <c r="F118" s="240"/>
      <c r="G118" s="241">
        <f>ROUND(E118*F118,2)</f>
        <v>0</v>
      </c>
      <c r="H118" s="240"/>
      <c r="I118" s="241">
        <f>ROUND(E118*H118,2)</f>
        <v>0</v>
      </c>
      <c r="J118" s="240"/>
      <c r="K118" s="241">
        <f>ROUND(E118*J118,2)</f>
        <v>0</v>
      </c>
      <c r="L118" s="241">
        <v>21</v>
      </c>
      <c r="M118" s="241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41" t="s">
        <v>228</v>
      </c>
      <c r="S118" s="241" t="s">
        <v>131</v>
      </c>
      <c r="T118" s="242" t="s">
        <v>131</v>
      </c>
      <c r="U118" s="221">
        <v>0</v>
      </c>
      <c r="V118" s="221">
        <f>ROUND(E118*U118,2)</f>
        <v>0</v>
      </c>
      <c r="W118" s="221"/>
      <c r="X118" s="221" t="s">
        <v>232</v>
      </c>
      <c r="Y118" s="221" t="s">
        <v>133</v>
      </c>
      <c r="Z118" s="211"/>
      <c r="AA118" s="211"/>
      <c r="AB118" s="211"/>
      <c r="AC118" s="211"/>
      <c r="AD118" s="211"/>
      <c r="AE118" s="211"/>
      <c r="AF118" s="211"/>
      <c r="AG118" s="211" t="s">
        <v>233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2" x14ac:dyDescent="0.25">
      <c r="A119" s="218"/>
      <c r="B119" s="219"/>
      <c r="C119" s="255"/>
      <c r="D119" s="246"/>
      <c r="E119" s="246"/>
      <c r="F119" s="246"/>
      <c r="G119" s="246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1"/>
      <c r="AA119" s="211"/>
      <c r="AB119" s="211"/>
      <c r="AC119" s="211"/>
      <c r="AD119" s="211"/>
      <c r="AE119" s="211"/>
      <c r="AF119" s="211"/>
      <c r="AG119" s="211" t="s">
        <v>140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1" x14ac:dyDescent="0.25">
      <c r="A120" s="236">
        <v>27</v>
      </c>
      <c r="B120" s="237" t="s">
        <v>240</v>
      </c>
      <c r="C120" s="248" t="s">
        <v>241</v>
      </c>
      <c r="D120" s="238" t="s">
        <v>154</v>
      </c>
      <c r="E120" s="239">
        <v>16.5885</v>
      </c>
      <c r="F120" s="240"/>
      <c r="G120" s="241">
        <f>ROUND(E120*F120,2)</f>
        <v>0</v>
      </c>
      <c r="H120" s="240"/>
      <c r="I120" s="241">
        <f>ROUND(E120*H120,2)</f>
        <v>0</v>
      </c>
      <c r="J120" s="240"/>
      <c r="K120" s="241">
        <f>ROUND(E120*J120,2)</f>
        <v>0</v>
      </c>
      <c r="L120" s="241">
        <v>21</v>
      </c>
      <c r="M120" s="241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41" t="s">
        <v>242</v>
      </c>
      <c r="S120" s="241" t="s">
        <v>131</v>
      </c>
      <c r="T120" s="242" t="s">
        <v>131</v>
      </c>
      <c r="U120" s="221">
        <v>6.0000000000000001E-3</v>
      </c>
      <c r="V120" s="221">
        <f>ROUND(E120*U120,2)</f>
        <v>0.1</v>
      </c>
      <c r="W120" s="221"/>
      <c r="X120" s="221" t="s">
        <v>232</v>
      </c>
      <c r="Y120" s="221" t="s">
        <v>133</v>
      </c>
      <c r="Z120" s="211"/>
      <c r="AA120" s="211"/>
      <c r="AB120" s="211"/>
      <c r="AC120" s="211"/>
      <c r="AD120" s="211"/>
      <c r="AE120" s="211"/>
      <c r="AF120" s="211"/>
      <c r="AG120" s="211" t="s">
        <v>233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2" x14ac:dyDescent="0.25">
      <c r="A121" s="218"/>
      <c r="B121" s="219"/>
      <c r="C121" s="249" t="s">
        <v>243</v>
      </c>
      <c r="D121" s="243"/>
      <c r="E121" s="243"/>
      <c r="F121" s="243"/>
      <c r="G121" s="243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1"/>
      <c r="AA121" s="211"/>
      <c r="AB121" s="211"/>
      <c r="AC121" s="211"/>
      <c r="AD121" s="211"/>
      <c r="AE121" s="211"/>
      <c r="AF121" s="211"/>
      <c r="AG121" s="211" t="s">
        <v>136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2" x14ac:dyDescent="0.25">
      <c r="A122" s="218"/>
      <c r="B122" s="219"/>
      <c r="C122" s="251"/>
      <c r="D122" s="244"/>
      <c r="E122" s="244"/>
      <c r="F122" s="244"/>
      <c r="G122" s="244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1"/>
      <c r="AA122" s="211"/>
      <c r="AB122" s="211"/>
      <c r="AC122" s="211"/>
      <c r="AD122" s="211"/>
      <c r="AE122" s="211"/>
      <c r="AF122" s="211"/>
      <c r="AG122" s="211" t="s">
        <v>140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ht="13" x14ac:dyDescent="0.25">
      <c r="A123" s="229" t="s">
        <v>125</v>
      </c>
      <c r="B123" s="230" t="s">
        <v>84</v>
      </c>
      <c r="C123" s="247" t="s">
        <v>85</v>
      </c>
      <c r="D123" s="231"/>
      <c r="E123" s="232"/>
      <c r="F123" s="233"/>
      <c r="G123" s="233">
        <f>SUMIF(AG124:AG126,"&lt;&gt;NOR",G124:G126)</f>
        <v>0</v>
      </c>
      <c r="H123" s="233"/>
      <c r="I123" s="233">
        <f>SUM(I124:I126)</f>
        <v>0</v>
      </c>
      <c r="J123" s="233"/>
      <c r="K123" s="233">
        <f>SUM(K124:K126)</f>
        <v>0</v>
      </c>
      <c r="L123" s="233"/>
      <c r="M123" s="233">
        <f>SUM(M124:M126)</f>
        <v>0</v>
      </c>
      <c r="N123" s="232"/>
      <c r="O123" s="232">
        <f>SUM(O124:O126)</f>
        <v>0</v>
      </c>
      <c r="P123" s="232"/>
      <c r="Q123" s="232">
        <f>SUM(Q124:Q126)</f>
        <v>0</v>
      </c>
      <c r="R123" s="233"/>
      <c r="S123" s="233"/>
      <c r="T123" s="234"/>
      <c r="U123" s="228"/>
      <c r="V123" s="228">
        <f>SUM(V124:V126)</f>
        <v>9.7200000000000006</v>
      </c>
      <c r="W123" s="228"/>
      <c r="X123" s="228"/>
      <c r="Y123" s="228"/>
      <c r="AG123" t="s">
        <v>126</v>
      </c>
    </row>
    <row r="124" spans="1:60" outlineLevel="1" x14ac:dyDescent="0.25">
      <c r="A124" s="236">
        <v>28</v>
      </c>
      <c r="B124" s="237" t="s">
        <v>244</v>
      </c>
      <c r="C124" s="248" t="s">
        <v>245</v>
      </c>
      <c r="D124" s="238" t="s">
        <v>154</v>
      </c>
      <c r="E124" s="239">
        <v>24.929690000000001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41" t="s">
        <v>202</v>
      </c>
      <c r="S124" s="241" t="s">
        <v>131</v>
      </c>
      <c r="T124" s="242" t="s">
        <v>131</v>
      </c>
      <c r="U124" s="221">
        <v>0.39</v>
      </c>
      <c r="V124" s="221">
        <f>ROUND(E124*U124,2)</f>
        <v>9.7200000000000006</v>
      </c>
      <c r="W124" s="221"/>
      <c r="X124" s="221" t="s">
        <v>246</v>
      </c>
      <c r="Y124" s="221" t="s">
        <v>133</v>
      </c>
      <c r="Z124" s="211"/>
      <c r="AA124" s="211"/>
      <c r="AB124" s="211"/>
      <c r="AC124" s="211"/>
      <c r="AD124" s="211"/>
      <c r="AE124" s="211"/>
      <c r="AF124" s="211"/>
      <c r="AG124" s="211" t="s">
        <v>247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2" x14ac:dyDescent="0.25">
      <c r="A125" s="218"/>
      <c r="B125" s="219"/>
      <c r="C125" s="249" t="s">
        <v>248</v>
      </c>
      <c r="D125" s="243"/>
      <c r="E125" s="243"/>
      <c r="F125" s="243"/>
      <c r="G125" s="243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1"/>
      <c r="AA125" s="211"/>
      <c r="AB125" s="211"/>
      <c r="AC125" s="211"/>
      <c r="AD125" s="211"/>
      <c r="AE125" s="211"/>
      <c r="AF125" s="211"/>
      <c r="AG125" s="211" t="s">
        <v>136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2" x14ac:dyDescent="0.25">
      <c r="A126" s="218"/>
      <c r="B126" s="219"/>
      <c r="C126" s="251"/>
      <c r="D126" s="244"/>
      <c r="E126" s="244"/>
      <c r="F126" s="244"/>
      <c r="G126" s="244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1"/>
      <c r="AA126" s="211"/>
      <c r="AB126" s="211"/>
      <c r="AC126" s="211"/>
      <c r="AD126" s="211"/>
      <c r="AE126" s="211"/>
      <c r="AF126" s="211"/>
      <c r="AG126" s="211" t="s">
        <v>140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ht="13" x14ac:dyDescent="0.25">
      <c r="A127" s="229" t="s">
        <v>125</v>
      </c>
      <c r="B127" s="230" t="s">
        <v>86</v>
      </c>
      <c r="C127" s="247" t="s">
        <v>87</v>
      </c>
      <c r="D127" s="231"/>
      <c r="E127" s="232"/>
      <c r="F127" s="233"/>
      <c r="G127" s="233">
        <f>SUMIF(AG128:AG142,"&lt;&gt;NOR",G128:G142)</f>
        <v>0</v>
      </c>
      <c r="H127" s="233"/>
      <c r="I127" s="233">
        <f>SUM(I128:I142)</f>
        <v>0</v>
      </c>
      <c r="J127" s="233"/>
      <c r="K127" s="233">
        <f>SUM(K128:K142)</f>
        <v>0</v>
      </c>
      <c r="L127" s="233"/>
      <c r="M127" s="233">
        <f>SUM(M128:M142)</f>
        <v>0</v>
      </c>
      <c r="N127" s="232"/>
      <c r="O127" s="232">
        <f>SUM(O128:O142)</f>
        <v>6.0000000000000005E-2</v>
      </c>
      <c r="P127" s="232"/>
      <c r="Q127" s="232">
        <f>SUM(Q128:Q142)</f>
        <v>0</v>
      </c>
      <c r="R127" s="233"/>
      <c r="S127" s="233"/>
      <c r="T127" s="234"/>
      <c r="U127" s="228"/>
      <c r="V127" s="228">
        <f>SUM(V128:V142)</f>
        <v>9.67</v>
      </c>
      <c r="W127" s="228"/>
      <c r="X127" s="228"/>
      <c r="Y127" s="228"/>
      <c r="AG127" t="s">
        <v>126</v>
      </c>
    </row>
    <row r="128" spans="1:60" outlineLevel="1" x14ac:dyDescent="0.25">
      <c r="A128" s="236">
        <v>29</v>
      </c>
      <c r="B128" s="237" t="s">
        <v>249</v>
      </c>
      <c r="C128" s="248" t="s">
        <v>250</v>
      </c>
      <c r="D128" s="238" t="s">
        <v>175</v>
      </c>
      <c r="E128" s="239">
        <v>9.39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2.1000000000000001E-4</v>
      </c>
      <c r="O128" s="239">
        <f>ROUND(E128*N128,2)</f>
        <v>0</v>
      </c>
      <c r="P128" s="239">
        <v>0</v>
      </c>
      <c r="Q128" s="239">
        <f>ROUND(E128*P128,2)</f>
        <v>0</v>
      </c>
      <c r="R128" s="241" t="s">
        <v>251</v>
      </c>
      <c r="S128" s="241" t="s">
        <v>131</v>
      </c>
      <c r="T128" s="242" t="s">
        <v>131</v>
      </c>
      <c r="U128" s="221">
        <v>0.1</v>
      </c>
      <c r="V128" s="221">
        <f>ROUND(E128*U128,2)</f>
        <v>0.94</v>
      </c>
      <c r="W128" s="221"/>
      <c r="X128" s="221" t="s">
        <v>132</v>
      </c>
      <c r="Y128" s="221" t="s">
        <v>133</v>
      </c>
      <c r="Z128" s="211"/>
      <c r="AA128" s="211"/>
      <c r="AB128" s="211"/>
      <c r="AC128" s="211"/>
      <c r="AD128" s="211"/>
      <c r="AE128" s="211"/>
      <c r="AF128" s="211"/>
      <c r="AG128" s="211" t="s">
        <v>134</v>
      </c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2" x14ac:dyDescent="0.25">
      <c r="A129" s="218"/>
      <c r="B129" s="219"/>
      <c r="C129" s="250" t="s">
        <v>218</v>
      </c>
      <c r="D129" s="222"/>
      <c r="E129" s="223">
        <v>9.39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1"/>
      <c r="AA129" s="211"/>
      <c r="AB129" s="211"/>
      <c r="AC129" s="211"/>
      <c r="AD129" s="211"/>
      <c r="AE129" s="211"/>
      <c r="AF129" s="211"/>
      <c r="AG129" s="211" t="s">
        <v>138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2" x14ac:dyDescent="0.25">
      <c r="A130" s="218"/>
      <c r="B130" s="219"/>
      <c r="C130" s="251"/>
      <c r="D130" s="244"/>
      <c r="E130" s="244"/>
      <c r="F130" s="244"/>
      <c r="G130" s="244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1"/>
      <c r="AA130" s="211"/>
      <c r="AB130" s="211"/>
      <c r="AC130" s="211"/>
      <c r="AD130" s="211"/>
      <c r="AE130" s="211"/>
      <c r="AF130" s="211"/>
      <c r="AG130" s="211" t="s">
        <v>140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5">
      <c r="A131" s="236">
        <v>30</v>
      </c>
      <c r="B131" s="237" t="s">
        <v>252</v>
      </c>
      <c r="C131" s="248" t="s">
        <v>253</v>
      </c>
      <c r="D131" s="238" t="s">
        <v>175</v>
      </c>
      <c r="E131" s="239">
        <v>9.39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4.6299999999999996E-3</v>
      </c>
      <c r="O131" s="239">
        <f>ROUND(E131*N131,2)</f>
        <v>0.04</v>
      </c>
      <c r="P131" s="239">
        <v>0</v>
      </c>
      <c r="Q131" s="239">
        <f>ROUND(E131*P131,2)</f>
        <v>0</v>
      </c>
      <c r="R131" s="241" t="s">
        <v>251</v>
      </c>
      <c r="S131" s="241" t="s">
        <v>131</v>
      </c>
      <c r="T131" s="242" t="s">
        <v>131</v>
      </c>
      <c r="U131" s="221">
        <v>0.59299999999999997</v>
      </c>
      <c r="V131" s="221">
        <f>ROUND(E131*U131,2)</f>
        <v>5.57</v>
      </c>
      <c r="W131" s="221"/>
      <c r="X131" s="221" t="s">
        <v>132</v>
      </c>
      <c r="Y131" s="221" t="s">
        <v>133</v>
      </c>
      <c r="Z131" s="211"/>
      <c r="AA131" s="211"/>
      <c r="AB131" s="211"/>
      <c r="AC131" s="211"/>
      <c r="AD131" s="211"/>
      <c r="AE131" s="211"/>
      <c r="AF131" s="211"/>
      <c r="AG131" s="211" t="s">
        <v>134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2" x14ac:dyDescent="0.25">
      <c r="A132" s="218"/>
      <c r="B132" s="219"/>
      <c r="C132" s="250" t="s">
        <v>254</v>
      </c>
      <c r="D132" s="222"/>
      <c r="E132" s="223">
        <v>9.39</v>
      </c>
      <c r="F132" s="221"/>
      <c r="G132" s="221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1"/>
      <c r="AA132" s="211"/>
      <c r="AB132" s="211"/>
      <c r="AC132" s="211"/>
      <c r="AD132" s="211"/>
      <c r="AE132" s="211"/>
      <c r="AF132" s="211"/>
      <c r="AG132" s="211" t="s">
        <v>138</v>
      </c>
      <c r="AH132" s="211">
        <v>5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2" x14ac:dyDescent="0.25">
      <c r="A133" s="218"/>
      <c r="B133" s="219"/>
      <c r="C133" s="251"/>
      <c r="D133" s="244"/>
      <c r="E133" s="244"/>
      <c r="F133" s="244"/>
      <c r="G133" s="244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1"/>
      <c r="AA133" s="211"/>
      <c r="AB133" s="211"/>
      <c r="AC133" s="211"/>
      <c r="AD133" s="211"/>
      <c r="AE133" s="211"/>
      <c r="AF133" s="211"/>
      <c r="AG133" s="211" t="s">
        <v>140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5">
      <c r="A134" s="236">
        <v>31</v>
      </c>
      <c r="B134" s="237" t="s">
        <v>255</v>
      </c>
      <c r="C134" s="248" t="s">
        <v>256</v>
      </c>
      <c r="D134" s="238" t="s">
        <v>175</v>
      </c>
      <c r="E134" s="239">
        <v>9.39</v>
      </c>
      <c r="F134" s="240"/>
      <c r="G134" s="241">
        <f>ROUND(E134*F134,2)</f>
        <v>0</v>
      </c>
      <c r="H134" s="240"/>
      <c r="I134" s="241">
        <f>ROUND(E134*H134,2)</f>
        <v>0</v>
      </c>
      <c r="J134" s="240"/>
      <c r="K134" s="241">
        <f>ROUND(E134*J134,2)</f>
        <v>0</v>
      </c>
      <c r="L134" s="241">
        <v>21</v>
      </c>
      <c r="M134" s="241">
        <f>G134*(1+L134/100)</f>
        <v>0</v>
      </c>
      <c r="N134" s="239">
        <v>9.2000000000000003E-4</v>
      </c>
      <c r="O134" s="239">
        <f>ROUND(E134*N134,2)</f>
        <v>0.01</v>
      </c>
      <c r="P134" s="239">
        <v>0</v>
      </c>
      <c r="Q134" s="239">
        <f>ROUND(E134*P134,2)</f>
        <v>0</v>
      </c>
      <c r="R134" s="241" t="s">
        <v>251</v>
      </c>
      <c r="S134" s="241" t="s">
        <v>131</v>
      </c>
      <c r="T134" s="242" t="s">
        <v>131</v>
      </c>
      <c r="U134" s="221">
        <v>0.16</v>
      </c>
      <c r="V134" s="221">
        <f>ROUND(E134*U134,2)</f>
        <v>1.5</v>
      </c>
      <c r="W134" s="221"/>
      <c r="X134" s="221" t="s">
        <v>132</v>
      </c>
      <c r="Y134" s="221" t="s">
        <v>133</v>
      </c>
      <c r="Z134" s="211"/>
      <c r="AA134" s="211"/>
      <c r="AB134" s="211"/>
      <c r="AC134" s="211"/>
      <c r="AD134" s="211"/>
      <c r="AE134" s="211"/>
      <c r="AF134" s="211"/>
      <c r="AG134" s="211" t="s">
        <v>134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2" x14ac:dyDescent="0.25">
      <c r="A135" s="218"/>
      <c r="B135" s="219"/>
      <c r="C135" s="250" t="s">
        <v>218</v>
      </c>
      <c r="D135" s="222"/>
      <c r="E135" s="223">
        <v>9.39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1"/>
      <c r="AA135" s="211"/>
      <c r="AB135" s="211"/>
      <c r="AC135" s="211"/>
      <c r="AD135" s="211"/>
      <c r="AE135" s="211"/>
      <c r="AF135" s="211"/>
      <c r="AG135" s="211" t="s">
        <v>138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2" x14ac:dyDescent="0.25">
      <c r="A136" s="218"/>
      <c r="B136" s="219"/>
      <c r="C136" s="251"/>
      <c r="D136" s="244"/>
      <c r="E136" s="244"/>
      <c r="F136" s="244"/>
      <c r="G136" s="244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1"/>
      <c r="AA136" s="211"/>
      <c r="AB136" s="211"/>
      <c r="AC136" s="211"/>
      <c r="AD136" s="211"/>
      <c r="AE136" s="211"/>
      <c r="AF136" s="211"/>
      <c r="AG136" s="211" t="s">
        <v>140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5">
      <c r="A137" s="236">
        <v>32</v>
      </c>
      <c r="B137" s="237" t="s">
        <v>257</v>
      </c>
      <c r="C137" s="248" t="s">
        <v>258</v>
      </c>
      <c r="D137" s="238" t="s">
        <v>170</v>
      </c>
      <c r="E137" s="239">
        <v>15.65</v>
      </c>
      <c r="F137" s="240"/>
      <c r="G137" s="241">
        <f>ROUND(E137*F137,2)</f>
        <v>0</v>
      </c>
      <c r="H137" s="240"/>
      <c r="I137" s="241">
        <f>ROUND(E137*H137,2)</f>
        <v>0</v>
      </c>
      <c r="J137" s="240"/>
      <c r="K137" s="241">
        <f>ROUND(E137*J137,2)</f>
        <v>0</v>
      </c>
      <c r="L137" s="241">
        <v>21</v>
      </c>
      <c r="M137" s="241">
        <f>G137*(1+L137/100)</f>
        <v>0</v>
      </c>
      <c r="N137" s="239">
        <v>3.3E-4</v>
      </c>
      <c r="O137" s="239">
        <f>ROUND(E137*N137,2)</f>
        <v>0.01</v>
      </c>
      <c r="P137" s="239">
        <v>0</v>
      </c>
      <c r="Q137" s="239">
        <f>ROUND(E137*P137,2)</f>
        <v>0</v>
      </c>
      <c r="R137" s="241" t="s">
        <v>251</v>
      </c>
      <c r="S137" s="241" t="s">
        <v>131</v>
      </c>
      <c r="T137" s="242" t="s">
        <v>131</v>
      </c>
      <c r="U137" s="221">
        <v>0.1</v>
      </c>
      <c r="V137" s="221">
        <f>ROUND(E137*U137,2)</f>
        <v>1.57</v>
      </c>
      <c r="W137" s="221"/>
      <c r="X137" s="221" t="s">
        <v>132</v>
      </c>
      <c r="Y137" s="221" t="s">
        <v>133</v>
      </c>
      <c r="Z137" s="211"/>
      <c r="AA137" s="211"/>
      <c r="AB137" s="211"/>
      <c r="AC137" s="211"/>
      <c r="AD137" s="211"/>
      <c r="AE137" s="211"/>
      <c r="AF137" s="211"/>
      <c r="AG137" s="211" t="s">
        <v>134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2" x14ac:dyDescent="0.25">
      <c r="A138" s="218"/>
      <c r="B138" s="219"/>
      <c r="C138" s="250" t="s">
        <v>259</v>
      </c>
      <c r="D138" s="222"/>
      <c r="E138" s="223">
        <v>15.65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1"/>
      <c r="AA138" s="211"/>
      <c r="AB138" s="211"/>
      <c r="AC138" s="211"/>
      <c r="AD138" s="211"/>
      <c r="AE138" s="211"/>
      <c r="AF138" s="211"/>
      <c r="AG138" s="211" t="s">
        <v>138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2" x14ac:dyDescent="0.25">
      <c r="A139" s="218"/>
      <c r="B139" s="219"/>
      <c r="C139" s="251"/>
      <c r="D139" s="244"/>
      <c r="E139" s="244"/>
      <c r="F139" s="244"/>
      <c r="G139" s="244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1"/>
      <c r="AA139" s="211"/>
      <c r="AB139" s="211"/>
      <c r="AC139" s="211"/>
      <c r="AD139" s="211"/>
      <c r="AE139" s="211"/>
      <c r="AF139" s="211"/>
      <c r="AG139" s="211" t="s">
        <v>140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5">
      <c r="A140" s="236">
        <v>33</v>
      </c>
      <c r="B140" s="237" t="s">
        <v>260</v>
      </c>
      <c r="C140" s="248" t="s">
        <v>261</v>
      </c>
      <c r="D140" s="238" t="s">
        <v>154</v>
      </c>
      <c r="E140" s="239">
        <v>5.9249999999999997E-2</v>
      </c>
      <c r="F140" s="240"/>
      <c r="G140" s="241">
        <f>ROUND(E140*F140,2)</f>
        <v>0</v>
      </c>
      <c r="H140" s="240"/>
      <c r="I140" s="241">
        <f>ROUND(E140*H140,2)</f>
        <v>0</v>
      </c>
      <c r="J140" s="240"/>
      <c r="K140" s="241">
        <f>ROUND(E140*J140,2)</f>
        <v>0</v>
      </c>
      <c r="L140" s="241">
        <v>21</v>
      </c>
      <c r="M140" s="241">
        <f>G140*(1+L140/100)</f>
        <v>0</v>
      </c>
      <c r="N140" s="239">
        <v>0</v>
      </c>
      <c r="O140" s="239">
        <f>ROUND(E140*N140,2)</f>
        <v>0</v>
      </c>
      <c r="P140" s="239">
        <v>0</v>
      </c>
      <c r="Q140" s="239">
        <f>ROUND(E140*P140,2)</f>
        <v>0</v>
      </c>
      <c r="R140" s="241" t="s">
        <v>251</v>
      </c>
      <c r="S140" s="241" t="s">
        <v>131</v>
      </c>
      <c r="T140" s="242" t="s">
        <v>131</v>
      </c>
      <c r="U140" s="221">
        <v>1.5669999999999999</v>
      </c>
      <c r="V140" s="221">
        <f>ROUND(E140*U140,2)</f>
        <v>0.09</v>
      </c>
      <c r="W140" s="221"/>
      <c r="X140" s="221" t="s">
        <v>246</v>
      </c>
      <c r="Y140" s="221" t="s">
        <v>133</v>
      </c>
      <c r="Z140" s="211"/>
      <c r="AA140" s="211"/>
      <c r="AB140" s="211"/>
      <c r="AC140" s="211"/>
      <c r="AD140" s="211"/>
      <c r="AE140" s="211"/>
      <c r="AF140" s="211"/>
      <c r="AG140" s="211" t="s">
        <v>247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2" x14ac:dyDescent="0.25">
      <c r="A141" s="218"/>
      <c r="B141" s="219"/>
      <c r="C141" s="249" t="s">
        <v>262</v>
      </c>
      <c r="D141" s="243"/>
      <c r="E141" s="243"/>
      <c r="F141" s="243"/>
      <c r="G141" s="243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1"/>
      <c r="AA141" s="211"/>
      <c r="AB141" s="211"/>
      <c r="AC141" s="211"/>
      <c r="AD141" s="211"/>
      <c r="AE141" s="211"/>
      <c r="AF141" s="211"/>
      <c r="AG141" s="211" t="s">
        <v>136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2" x14ac:dyDescent="0.25">
      <c r="A142" s="218"/>
      <c r="B142" s="219"/>
      <c r="C142" s="251"/>
      <c r="D142" s="244"/>
      <c r="E142" s="244"/>
      <c r="F142" s="244"/>
      <c r="G142" s="244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1"/>
      <c r="AA142" s="211"/>
      <c r="AB142" s="211"/>
      <c r="AC142" s="211"/>
      <c r="AD142" s="211"/>
      <c r="AE142" s="211"/>
      <c r="AF142" s="211"/>
      <c r="AG142" s="211" t="s">
        <v>140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ht="13" x14ac:dyDescent="0.25">
      <c r="A143" s="229" t="s">
        <v>125</v>
      </c>
      <c r="B143" s="230" t="s">
        <v>88</v>
      </c>
      <c r="C143" s="247" t="s">
        <v>89</v>
      </c>
      <c r="D143" s="231"/>
      <c r="E143" s="232"/>
      <c r="F143" s="233"/>
      <c r="G143" s="233">
        <f>SUMIF(AG144:AG152,"&lt;&gt;NOR",G144:G152)</f>
        <v>0</v>
      </c>
      <c r="H143" s="233"/>
      <c r="I143" s="233">
        <f>SUM(I144:I152)</f>
        <v>0</v>
      </c>
      <c r="J143" s="233"/>
      <c r="K143" s="233">
        <f>SUM(K144:K152)</f>
        <v>0</v>
      </c>
      <c r="L143" s="233"/>
      <c r="M143" s="233">
        <f>SUM(M144:M152)</f>
        <v>0</v>
      </c>
      <c r="N143" s="232"/>
      <c r="O143" s="232">
        <f>SUM(O144:O152)</f>
        <v>0.05</v>
      </c>
      <c r="P143" s="232"/>
      <c r="Q143" s="232">
        <f>SUM(Q144:Q152)</f>
        <v>0</v>
      </c>
      <c r="R143" s="233"/>
      <c r="S143" s="233"/>
      <c r="T143" s="234"/>
      <c r="U143" s="228"/>
      <c r="V143" s="228">
        <f>SUM(V144:V152)</f>
        <v>2.71</v>
      </c>
      <c r="W143" s="228"/>
      <c r="X143" s="228"/>
      <c r="Y143" s="228"/>
      <c r="AG143" t="s">
        <v>126</v>
      </c>
    </row>
    <row r="144" spans="1:60" outlineLevel="1" x14ac:dyDescent="0.25">
      <c r="A144" s="236">
        <v>34</v>
      </c>
      <c r="B144" s="237" t="s">
        <v>263</v>
      </c>
      <c r="C144" s="248" t="s">
        <v>264</v>
      </c>
      <c r="D144" s="238" t="s">
        <v>175</v>
      </c>
      <c r="E144" s="239">
        <v>9.39</v>
      </c>
      <c r="F144" s="240"/>
      <c r="G144" s="241">
        <f>ROUND(E144*F144,2)</f>
        <v>0</v>
      </c>
      <c r="H144" s="240"/>
      <c r="I144" s="241">
        <f>ROUND(E144*H144,2)</f>
        <v>0</v>
      </c>
      <c r="J144" s="240"/>
      <c r="K144" s="241">
        <f>ROUND(E144*J144,2)</f>
        <v>0</v>
      </c>
      <c r="L144" s="241">
        <v>21</v>
      </c>
      <c r="M144" s="241">
        <f>G144*(1+L144/100)</f>
        <v>0</v>
      </c>
      <c r="N144" s="239">
        <v>3.0000000000000001E-3</v>
      </c>
      <c r="O144" s="239">
        <f>ROUND(E144*N144,2)</f>
        <v>0.03</v>
      </c>
      <c r="P144" s="239">
        <v>0</v>
      </c>
      <c r="Q144" s="239">
        <f>ROUND(E144*P144,2)</f>
        <v>0</v>
      </c>
      <c r="R144" s="241" t="s">
        <v>265</v>
      </c>
      <c r="S144" s="241" t="s">
        <v>131</v>
      </c>
      <c r="T144" s="242" t="s">
        <v>131</v>
      </c>
      <c r="U144" s="221">
        <v>0.28000000000000003</v>
      </c>
      <c r="V144" s="221">
        <f>ROUND(E144*U144,2)</f>
        <v>2.63</v>
      </c>
      <c r="W144" s="221"/>
      <c r="X144" s="221" t="s">
        <v>132</v>
      </c>
      <c r="Y144" s="221" t="s">
        <v>133</v>
      </c>
      <c r="Z144" s="211"/>
      <c r="AA144" s="211"/>
      <c r="AB144" s="211"/>
      <c r="AC144" s="211"/>
      <c r="AD144" s="211"/>
      <c r="AE144" s="211"/>
      <c r="AF144" s="211"/>
      <c r="AG144" s="211" t="s">
        <v>134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2" x14ac:dyDescent="0.25">
      <c r="A145" s="218"/>
      <c r="B145" s="219"/>
      <c r="C145" s="250" t="s">
        <v>218</v>
      </c>
      <c r="D145" s="222"/>
      <c r="E145" s="223">
        <v>9.39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1"/>
      <c r="AA145" s="211"/>
      <c r="AB145" s="211"/>
      <c r="AC145" s="211"/>
      <c r="AD145" s="211"/>
      <c r="AE145" s="211"/>
      <c r="AF145" s="211"/>
      <c r="AG145" s="211" t="s">
        <v>138</v>
      </c>
      <c r="AH145" s="211">
        <v>0</v>
      </c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2" x14ac:dyDescent="0.25">
      <c r="A146" s="218"/>
      <c r="B146" s="219"/>
      <c r="C146" s="251"/>
      <c r="D146" s="244"/>
      <c r="E146" s="244"/>
      <c r="F146" s="244"/>
      <c r="G146" s="244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1"/>
      <c r="AA146" s="211"/>
      <c r="AB146" s="211"/>
      <c r="AC146" s="211"/>
      <c r="AD146" s="211"/>
      <c r="AE146" s="211"/>
      <c r="AF146" s="211"/>
      <c r="AG146" s="211" t="s">
        <v>140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ht="20" outlineLevel="1" x14ac:dyDescent="0.25">
      <c r="A147" s="236">
        <v>35</v>
      </c>
      <c r="B147" s="237" t="s">
        <v>266</v>
      </c>
      <c r="C147" s="248" t="s">
        <v>267</v>
      </c>
      <c r="D147" s="238" t="s">
        <v>175</v>
      </c>
      <c r="E147" s="239">
        <v>10.329000000000001</v>
      </c>
      <c r="F147" s="240"/>
      <c r="G147" s="241">
        <f>ROUND(E147*F147,2)</f>
        <v>0</v>
      </c>
      <c r="H147" s="240"/>
      <c r="I147" s="241">
        <f>ROUND(E147*H147,2)</f>
        <v>0</v>
      </c>
      <c r="J147" s="240"/>
      <c r="K147" s="241">
        <f>ROUND(E147*J147,2)</f>
        <v>0</v>
      </c>
      <c r="L147" s="241">
        <v>21</v>
      </c>
      <c r="M147" s="241">
        <f>G147*(1+L147/100)</f>
        <v>0</v>
      </c>
      <c r="N147" s="239">
        <v>1.65E-3</v>
      </c>
      <c r="O147" s="239">
        <f>ROUND(E147*N147,2)</f>
        <v>0.02</v>
      </c>
      <c r="P147" s="239">
        <v>0</v>
      </c>
      <c r="Q147" s="239">
        <f>ROUND(E147*P147,2)</f>
        <v>0</v>
      </c>
      <c r="R147" s="241" t="s">
        <v>190</v>
      </c>
      <c r="S147" s="241" t="s">
        <v>131</v>
      </c>
      <c r="T147" s="242" t="s">
        <v>131</v>
      </c>
      <c r="U147" s="221">
        <v>0</v>
      </c>
      <c r="V147" s="221">
        <f>ROUND(E147*U147,2)</f>
        <v>0</v>
      </c>
      <c r="W147" s="221"/>
      <c r="X147" s="221" t="s">
        <v>191</v>
      </c>
      <c r="Y147" s="221" t="s">
        <v>133</v>
      </c>
      <c r="Z147" s="211"/>
      <c r="AA147" s="211"/>
      <c r="AB147" s="211"/>
      <c r="AC147" s="211"/>
      <c r="AD147" s="211"/>
      <c r="AE147" s="211"/>
      <c r="AF147" s="211"/>
      <c r="AG147" s="211" t="s">
        <v>192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2" x14ac:dyDescent="0.25">
      <c r="A148" s="218"/>
      <c r="B148" s="219"/>
      <c r="C148" s="250" t="s">
        <v>268</v>
      </c>
      <c r="D148" s="222"/>
      <c r="E148" s="223">
        <v>10.329000000000001</v>
      </c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1"/>
      <c r="AA148" s="211"/>
      <c r="AB148" s="211"/>
      <c r="AC148" s="211"/>
      <c r="AD148" s="211"/>
      <c r="AE148" s="211"/>
      <c r="AF148" s="211"/>
      <c r="AG148" s="211" t="s">
        <v>138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2" x14ac:dyDescent="0.25">
      <c r="A149" s="218"/>
      <c r="B149" s="219"/>
      <c r="C149" s="251"/>
      <c r="D149" s="244"/>
      <c r="E149" s="244"/>
      <c r="F149" s="244"/>
      <c r="G149" s="244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1"/>
      <c r="AA149" s="211"/>
      <c r="AB149" s="211"/>
      <c r="AC149" s="211"/>
      <c r="AD149" s="211"/>
      <c r="AE149" s="211"/>
      <c r="AF149" s="211"/>
      <c r="AG149" s="211" t="s">
        <v>140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5">
      <c r="A150" s="236">
        <v>36</v>
      </c>
      <c r="B150" s="237" t="s">
        <v>269</v>
      </c>
      <c r="C150" s="248" t="s">
        <v>270</v>
      </c>
      <c r="D150" s="238" t="s">
        <v>154</v>
      </c>
      <c r="E150" s="239">
        <v>4.521E-2</v>
      </c>
      <c r="F150" s="240"/>
      <c r="G150" s="241">
        <f>ROUND(E150*F150,2)</f>
        <v>0</v>
      </c>
      <c r="H150" s="240"/>
      <c r="I150" s="241">
        <f>ROUND(E150*H150,2)</f>
        <v>0</v>
      </c>
      <c r="J150" s="240"/>
      <c r="K150" s="241">
        <f>ROUND(E150*J150,2)</f>
        <v>0</v>
      </c>
      <c r="L150" s="241">
        <v>21</v>
      </c>
      <c r="M150" s="241">
        <f>G150*(1+L150/100)</f>
        <v>0</v>
      </c>
      <c r="N150" s="239">
        <v>0</v>
      </c>
      <c r="O150" s="239">
        <f>ROUND(E150*N150,2)</f>
        <v>0</v>
      </c>
      <c r="P150" s="239">
        <v>0</v>
      </c>
      <c r="Q150" s="239">
        <f>ROUND(E150*P150,2)</f>
        <v>0</v>
      </c>
      <c r="R150" s="241" t="s">
        <v>265</v>
      </c>
      <c r="S150" s="241" t="s">
        <v>131</v>
      </c>
      <c r="T150" s="242" t="s">
        <v>131</v>
      </c>
      <c r="U150" s="221">
        <v>1.74</v>
      </c>
      <c r="V150" s="221">
        <f>ROUND(E150*U150,2)</f>
        <v>0.08</v>
      </c>
      <c r="W150" s="221"/>
      <c r="X150" s="221" t="s">
        <v>246</v>
      </c>
      <c r="Y150" s="221" t="s">
        <v>133</v>
      </c>
      <c r="Z150" s="211"/>
      <c r="AA150" s="211"/>
      <c r="AB150" s="211"/>
      <c r="AC150" s="211"/>
      <c r="AD150" s="211"/>
      <c r="AE150" s="211"/>
      <c r="AF150" s="211"/>
      <c r="AG150" s="211" t="s">
        <v>247</v>
      </c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2" x14ac:dyDescent="0.25">
      <c r="A151" s="218"/>
      <c r="B151" s="219"/>
      <c r="C151" s="249" t="s">
        <v>271</v>
      </c>
      <c r="D151" s="243"/>
      <c r="E151" s="243"/>
      <c r="F151" s="243"/>
      <c r="G151" s="243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1"/>
      <c r="AA151" s="211"/>
      <c r="AB151" s="211"/>
      <c r="AC151" s="211"/>
      <c r="AD151" s="211"/>
      <c r="AE151" s="211"/>
      <c r="AF151" s="211"/>
      <c r="AG151" s="211" t="s">
        <v>136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2" x14ac:dyDescent="0.25">
      <c r="A152" s="218"/>
      <c r="B152" s="219"/>
      <c r="C152" s="251"/>
      <c r="D152" s="244"/>
      <c r="E152" s="244"/>
      <c r="F152" s="244"/>
      <c r="G152" s="244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1"/>
      <c r="AA152" s="211"/>
      <c r="AB152" s="211"/>
      <c r="AC152" s="211"/>
      <c r="AD152" s="211"/>
      <c r="AE152" s="211"/>
      <c r="AF152" s="211"/>
      <c r="AG152" s="211" t="s">
        <v>140</v>
      </c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ht="13" x14ac:dyDescent="0.25">
      <c r="A153" s="229" t="s">
        <v>125</v>
      </c>
      <c r="B153" s="230" t="s">
        <v>96</v>
      </c>
      <c r="C153" s="247" t="s">
        <v>27</v>
      </c>
      <c r="D153" s="231"/>
      <c r="E153" s="232"/>
      <c r="F153" s="233"/>
      <c r="G153" s="233">
        <f>SUMIF(AG154:AG159,"&lt;&gt;NOR",G154:G159)</f>
        <v>0</v>
      </c>
      <c r="H153" s="233"/>
      <c r="I153" s="233">
        <f>SUM(I154:I159)</f>
        <v>0</v>
      </c>
      <c r="J153" s="233"/>
      <c r="K153" s="233">
        <f>SUM(K154:K159)</f>
        <v>0</v>
      </c>
      <c r="L153" s="233"/>
      <c r="M153" s="233">
        <f>SUM(M154:M159)</f>
        <v>0</v>
      </c>
      <c r="N153" s="232"/>
      <c r="O153" s="232">
        <f>SUM(O154:O159)</f>
        <v>0</v>
      </c>
      <c r="P153" s="232"/>
      <c r="Q153" s="232">
        <f>SUM(Q154:Q159)</f>
        <v>0</v>
      </c>
      <c r="R153" s="233"/>
      <c r="S153" s="233"/>
      <c r="T153" s="234"/>
      <c r="U153" s="228"/>
      <c r="V153" s="228">
        <f>SUM(V154:V159)</f>
        <v>0</v>
      </c>
      <c r="W153" s="228"/>
      <c r="X153" s="228"/>
      <c r="Y153" s="228"/>
      <c r="AG153" t="s">
        <v>126</v>
      </c>
    </row>
    <row r="154" spans="1:60" outlineLevel="1" x14ac:dyDescent="0.25">
      <c r="A154" s="236">
        <v>37</v>
      </c>
      <c r="B154" s="237" t="s">
        <v>272</v>
      </c>
      <c r="C154" s="248" t="s">
        <v>273</v>
      </c>
      <c r="D154" s="238" t="s">
        <v>274</v>
      </c>
      <c r="E154" s="239">
        <v>1</v>
      </c>
      <c r="F154" s="240"/>
      <c r="G154" s="241">
        <f>ROUND(E154*F154,2)</f>
        <v>0</v>
      </c>
      <c r="H154" s="240"/>
      <c r="I154" s="241">
        <f>ROUND(E154*H154,2)</f>
        <v>0</v>
      </c>
      <c r="J154" s="240"/>
      <c r="K154" s="241">
        <f>ROUND(E154*J154,2)</f>
        <v>0</v>
      </c>
      <c r="L154" s="241">
        <v>21</v>
      </c>
      <c r="M154" s="241">
        <f>G154*(1+L154/100)</f>
        <v>0</v>
      </c>
      <c r="N154" s="239">
        <v>0</v>
      </c>
      <c r="O154" s="239">
        <f>ROUND(E154*N154,2)</f>
        <v>0</v>
      </c>
      <c r="P154" s="239">
        <v>0</v>
      </c>
      <c r="Q154" s="239">
        <f>ROUND(E154*P154,2)</f>
        <v>0</v>
      </c>
      <c r="R154" s="241"/>
      <c r="S154" s="241" t="s">
        <v>131</v>
      </c>
      <c r="T154" s="242" t="s">
        <v>275</v>
      </c>
      <c r="U154" s="221">
        <v>0</v>
      </c>
      <c r="V154" s="221">
        <f>ROUND(E154*U154,2)</f>
        <v>0</v>
      </c>
      <c r="W154" s="221"/>
      <c r="X154" s="221" t="s">
        <v>276</v>
      </c>
      <c r="Y154" s="221" t="s">
        <v>133</v>
      </c>
      <c r="Z154" s="211"/>
      <c r="AA154" s="211"/>
      <c r="AB154" s="211"/>
      <c r="AC154" s="211"/>
      <c r="AD154" s="211"/>
      <c r="AE154" s="211"/>
      <c r="AF154" s="211"/>
      <c r="AG154" s="211" t="s">
        <v>277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2" x14ac:dyDescent="0.25">
      <c r="A155" s="218"/>
      <c r="B155" s="219"/>
      <c r="C155" s="255"/>
      <c r="D155" s="246"/>
      <c r="E155" s="246"/>
      <c r="F155" s="246"/>
      <c r="G155" s="246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1"/>
      <c r="AA155" s="211"/>
      <c r="AB155" s="211"/>
      <c r="AC155" s="211"/>
      <c r="AD155" s="211"/>
      <c r="AE155" s="211"/>
      <c r="AF155" s="211"/>
      <c r="AG155" s="211" t="s">
        <v>140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5">
      <c r="A156" s="236">
        <v>38</v>
      </c>
      <c r="B156" s="237" t="s">
        <v>278</v>
      </c>
      <c r="C156" s="248" t="s">
        <v>279</v>
      </c>
      <c r="D156" s="238" t="s">
        <v>274</v>
      </c>
      <c r="E156" s="239">
        <v>1</v>
      </c>
      <c r="F156" s="240"/>
      <c r="G156" s="241">
        <f>ROUND(E156*F156,2)</f>
        <v>0</v>
      </c>
      <c r="H156" s="240"/>
      <c r="I156" s="241">
        <f>ROUND(E156*H156,2)</f>
        <v>0</v>
      </c>
      <c r="J156" s="240"/>
      <c r="K156" s="241">
        <f>ROUND(E156*J156,2)</f>
        <v>0</v>
      </c>
      <c r="L156" s="241">
        <v>21</v>
      </c>
      <c r="M156" s="241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41"/>
      <c r="S156" s="241" t="s">
        <v>131</v>
      </c>
      <c r="T156" s="242" t="s">
        <v>275</v>
      </c>
      <c r="U156" s="221">
        <v>0</v>
      </c>
      <c r="V156" s="221">
        <f>ROUND(E156*U156,2)</f>
        <v>0</v>
      </c>
      <c r="W156" s="221"/>
      <c r="X156" s="221" t="s">
        <v>276</v>
      </c>
      <c r="Y156" s="221" t="s">
        <v>133</v>
      </c>
      <c r="Z156" s="211"/>
      <c r="AA156" s="211"/>
      <c r="AB156" s="211"/>
      <c r="AC156" s="211"/>
      <c r="AD156" s="211"/>
      <c r="AE156" s="211"/>
      <c r="AF156" s="211"/>
      <c r="AG156" s="211" t="s">
        <v>277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2" x14ac:dyDescent="0.25">
      <c r="A157" s="218"/>
      <c r="B157" s="219"/>
      <c r="C157" s="255"/>
      <c r="D157" s="246"/>
      <c r="E157" s="246"/>
      <c r="F157" s="246"/>
      <c r="G157" s="246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1"/>
      <c r="AA157" s="211"/>
      <c r="AB157" s="211"/>
      <c r="AC157" s="211"/>
      <c r="AD157" s="211"/>
      <c r="AE157" s="211"/>
      <c r="AF157" s="211"/>
      <c r="AG157" s="211" t="s">
        <v>140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5">
      <c r="A158" s="236">
        <v>39</v>
      </c>
      <c r="B158" s="237" t="s">
        <v>280</v>
      </c>
      <c r="C158" s="248" t="s">
        <v>281</v>
      </c>
      <c r="D158" s="238" t="s">
        <v>274</v>
      </c>
      <c r="E158" s="239">
        <v>1</v>
      </c>
      <c r="F158" s="240"/>
      <c r="G158" s="241">
        <f>ROUND(E158*F158,2)</f>
        <v>0</v>
      </c>
      <c r="H158" s="240"/>
      <c r="I158" s="241">
        <f>ROUND(E158*H158,2)</f>
        <v>0</v>
      </c>
      <c r="J158" s="240"/>
      <c r="K158" s="241">
        <f>ROUND(E158*J158,2)</f>
        <v>0</v>
      </c>
      <c r="L158" s="241">
        <v>21</v>
      </c>
      <c r="M158" s="241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41"/>
      <c r="S158" s="241" t="s">
        <v>131</v>
      </c>
      <c r="T158" s="242" t="s">
        <v>275</v>
      </c>
      <c r="U158" s="221">
        <v>0</v>
      </c>
      <c r="V158" s="221">
        <f>ROUND(E158*U158,2)</f>
        <v>0</v>
      </c>
      <c r="W158" s="221"/>
      <c r="X158" s="221" t="s">
        <v>276</v>
      </c>
      <c r="Y158" s="221" t="s">
        <v>133</v>
      </c>
      <c r="Z158" s="211"/>
      <c r="AA158" s="211"/>
      <c r="AB158" s="211"/>
      <c r="AC158" s="211"/>
      <c r="AD158" s="211"/>
      <c r="AE158" s="211"/>
      <c r="AF158" s="211"/>
      <c r="AG158" s="211" t="s">
        <v>277</v>
      </c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2" x14ac:dyDescent="0.25">
      <c r="A159" s="218"/>
      <c r="B159" s="219"/>
      <c r="C159" s="255"/>
      <c r="D159" s="246"/>
      <c r="E159" s="246"/>
      <c r="F159" s="246"/>
      <c r="G159" s="246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1"/>
      <c r="AA159" s="211"/>
      <c r="AB159" s="211"/>
      <c r="AC159" s="211"/>
      <c r="AD159" s="211"/>
      <c r="AE159" s="211"/>
      <c r="AF159" s="211"/>
      <c r="AG159" s="211" t="s">
        <v>140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x14ac:dyDescent="0.25">
      <c r="A160" s="3"/>
      <c r="B160" s="4"/>
      <c r="C160" s="256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AE160">
        <v>12</v>
      </c>
      <c r="AF160">
        <v>21</v>
      </c>
      <c r="AG160" t="s">
        <v>111</v>
      </c>
    </row>
    <row r="161" spans="1:33" ht="13" x14ac:dyDescent="0.25">
      <c r="A161" s="214"/>
      <c r="B161" s="215" t="s">
        <v>29</v>
      </c>
      <c r="C161" s="257"/>
      <c r="D161" s="216"/>
      <c r="E161" s="217"/>
      <c r="F161" s="217"/>
      <c r="G161" s="235">
        <f>G8+G38+G74+G94+G103+G123+G127+G143+G153</f>
        <v>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AE161">
        <f>SUMIF(L7:L159,AE160,G7:G159)</f>
        <v>0</v>
      </c>
      <c r="AF161">
        <f>SUMIF(L7:L159,AF160,G7:G159)</f>
        <v>0</v>
      </c>
      <c r="AG161" t="s">
        <v>282</v>
      </c>
    </row>
    <row r="162" spans="1:33" x14ac:dyDescent="0.25">
      <c r="C162" s="258"/>
      <c r="D162" s="10"/>
      <c r="AG162" t="s">
        <v>283</v>
      </c>
    </row>
    <row r="163" spans="1:33" x14ac:dyDescent="0.25">
      <c r="D163" s="10"/>
    </row>
    <row r="164" spans="1:33" x14ac:dyDescent="0.25">
      <c r="D164" s="10"/>
    </row>
    <row r="165" spans="1:33" x14ac:dyDescent="0.25">
      <c r="D165" s="10"/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J4DYrHcv8Pbm4KlDc/EO50Zw3fC2zIBd+tE+lFa8tGUET43XxwZC7wrVfqoOwL7KxGuHUaS37EjsaTMKOUthg==" saltValue="oYIvpO9qnTVtS/O3SjbzXQ==" spinCount="100000" sheet="1" formatRows="0"/>
  <mergeCells count="59">
    <mergeCell ref="C151:G151"/>
    <mergeCell ref="C152:G152"/>
    <mergeCell ref="C155:G155"/>
    <mergeCell ref="C157:G157"/>
    <mergeCell ref="C159:G159"/>
    <mergeCell ref="C136:G136"/>
    <mergeCell ref="C139:G139"/>
    <mergeCell ref="C141:G141"/>
    <mergeCell ref="C142:G142"/>
    <mergeCell ref="C146:G146"/>
    <mergeCell ref="C149:G149"/>
    <mergeCell ref="C121:G121"/>
    <mergeCell ref="C122:G122"/>
    <mergeCell ref="C125:G125"/>
    <mergeCell ref="C126:G126"/>
    <mergeCell ref="C130:G130"/>
    <mergeCell ref="C133:G133"/>
    <mergeCell ref="C109:G109"/>
    <mergeCell ref="C111:G111"/>
    <mergeCell ref="C113:G113"/>
    <mergeCell ref="C115:G115"/>
    <mergeCell ref="C117:G117"/>
    <mergeCell ref="C119:G119"/>
    <mergeCell ref="C93:G93"/>
    <mergeCell ref="C96:G96"/>
    <mergeCell ref="C98:G98"/>
    <mergeCell ref="C100:G100"/>
    <mergeCell ref="C102:G102"/>
    <mergeCell ref="C107:G107"/>
    <mergeCell ref="C76:G76"/>
    <mergeCell ref="C79:G79"/>
    <mergeCell ref="C83:G83"/>
    <mergeCell ref="C85:G85"/>
    <mergeCell ref="C88:G88"/>
    <mergeCell ref="C90:G90"/>
    <mergeCell ref="C55:G55"/>
    <mergeCell ref="C57:G57"/>
    <mergeCell ref="C59:G59"/>
    <mergeCell ref="C61:G61"/>
    <mergeCell ref="C64:G64"/>
    <mergeCell ref="C73:G73"/>
    <mergeCell ref="C37:G37"/>
    <mergeCell ref="C41:G41"/>
    <mergeCell ref="C44:G44"/>
    <mergeCell ref="C47:G47"/>
    <mergeCell ref="C49:G49"/>
    <mergeCell ref="C53:G53"/>
    <mergeCell ref="C15:G15"/>
    <mergeCell ref="C17:G17"/>
    <mergeCell ref="C19:G19"/>
    <mergeCell ref="C22:G22"/>
    <mergeCell ref="C26:G26"/>
    <mergeCell ref="C29:G2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2BF6-564A-499A-ABAC-CC8B9765A9BC}">
  <sheetPr>
    <outlinePr summaryBelow="0"/>
  </sheetPr>
  <dimension ref="A1:BH5000"/>
  <sheetViews>
    <sheetView tabSelected="1" workbookViewId="0">
      <pane ySplit="7" topLeftCell="A109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5" customWidth="1"/>
    <col min="3" max="3" width="63.1796875" style="175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7" width="0" hidden="1" customWidth="1"/>
    <col min="18" max="18" width="6.8164062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6" t="s">
        <v>98</v>
      </c>
      <c r="B1" s="196"/>
      <c r="C1" s="196"/>
      <c r="D1" s="196"/>
      <c r="E1" s="196"/>
      <c r="F1" s="196"/>
      <c r="G1" s="196"/>
      <c r="AG1" t="s">
        <v>99</v>
      </c>
    </row>
    <row r="2" spans="1:60" ht="25" customHeight="1" x14ac:dyDescent="0.25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100</v>
      </c>
    </row>
    <row r="3" spans="1:60" ht="25" customHeight="1" x14ac:dyDescent="0.25">
      <c r="A3" s="197" t="s">
        <v>8</v>
      </c>
      <c r="B3" s="49" t="s">
        <v>56</v>
      </c>
      <c r="C3" s="200" t="s">
        <v>44</v>
      </c>
      <c r="D3" s="198"/>
      <c r="E3" s="198"/>
      <c r="F3" s="198"/>
      <c r="G3" s="199"/>
      <c r="AC3" s="175" t="s">
        <v>100</v>
      </c>
      <c r="AG3" t="s">
        <v>101</v>
      </c>
    </row>
    <row r="4" spans="1:60" ht="25" customHeight="1" x14ac:dyDescent="0.25">
      <c r="A4" s="201" t="s">
        <v>9</v>
      </c>
      <c r="B4" s="202" t="s">
        <v>58</v>
      </c>
      <c r="C4" s="203" t="s">
        <v>59</v>
      </c>
      <c r="D4" s="204"/>
      <c r="E4" s="204"/>
      <c r="F4" s="204"/>
      <c r="G4" s="205"/>
      <c r="AG4" t="s">
        <v>102</v>
      </c>
    </row>
    <row r="5" spans="1:60" x14ac:dyDescent="0.25">
      <c r="D5" s="10"/>
    </row>
    <row r="6" spans="1:60" ht="37.5" x14ac:dyDescent="0.25">
      <c r="A6" s="207" t="s">
        <v>103</v>
      </c>
      <c r="B6" s="209" t="s">
        <v>104</v>
      </c>
      <c r="C6" s="209" t="s">
        <v>105</v>
      </c>
      <c r="D6" s="208" t="s">
        <v>106</v>
      </c>
      <c r="E6" s="207" t="s">
        <v>107</v>
      </c>
      <c r="F6" s="206" t="s">
        <v>108</v>
      </c>
      <c r="G6" s="207" t="s">
        <v>29</v>
      </c>
      <c r="H6" s="210" t="s">
        <v>30</v>
      </c>
      <c r="I6" s="210" t="s">
        <v>109</v>
      </c>
      <c r="J6" s="210" t="s">
        <v>31</v>
      </c>
      <c r="K6" s="210" t="s">
        <v>110</v>
      </c>
      <c r="L6" s="210" t="s">
        <v>111</v>
      </c>
      <c r="M6" s="210" t="s">
        <v>112</v>
      </c>
      <c r="N6" s="210" t="s">
        <v>113</v>
      </c>
      <c r="O6" s="210" t="s">
        <v>114</v>
      </c>
      <c r="P6" s="210" t="s">
        <v>115</v>
      </c>
      <c r="Q6" s="210" t="s">
        <v>116</v>
      </c>
      <c r="R6" s="210" t="s">
        <v>117</v>
      </c>
      <c r="S6" s="210" t="s">
        <v>118</v>
      </c>
      <c r="T6" s="210" t="s">
        <v>119</v>
      </c>
      <c r="U6" s="210" t="s">
        <v>120</v>
      </c>
      <c r="V6" s="210" t="s">
        <v>121</v>
      </c>
      <c r="W6" s="210" t="s">
        <v>122</v>
      </c>
      <c r="X6" s="210" t="s">
        <v>123</v>
      </c>
      <c r="Y6" s="210" t="s">
        <v>124</v>
      </c>
    </row>
    <row r="7" spans="1:60" hidden="1" x14ac:dyDescent="0.25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ht="13" x14ac:dyDescent="0.25">
      <c r="A8" s="229" t="s">
        <v>125</v>
      </c>
      <c r="B8" s="230" t="s">
        <v>76</v>
      </c>
      <c r="C8" s="247" t="s">
        <v>77</v>
      </c>
      <c r="D8" s="231"/>
      <c r="E8" s="232"/>
      <c r="F8" s="233"/>
      <c r="G8" s="233">
        <f>SUMIF(AG9:AG21,"&lt;&gt;NOR",G9:G21)</f>
        <v>0</v>
      </c>
      <c r="H8" s="233"/>
      <c r="I8" s="233">
        <f>SUM(I9:I21)</f>
        <v>0</v>
      </c>
      <c r="J8" s="233"/>
      <c r="K8" s="233">
        <f>SUM(K9:K21)</f>
        <v>0</v>
      </c>
      <c r="L8" s="233"/>
      <c r="M8" s="233">
        <f>SUM(M9:M21)</f>
        <v>0</v>
      </c>
      <c r="N8" s="232"/>
      <c r="O8" s="232">
        <f>SUM(O9:O21)</f>
        <v>1.9700000000000002</v>
      </c>
      <c r="P8" s="232"/>
      <c r="Q8" s="232">
        <f>SUM(Q9:Q21)</f>
        <v>0</v>
      </c>
      <c r="R8" s="233"/>
      <c r="S8" s="233"/>
      <c r="T8" s="234"/>
      <c r="U8" s="228"/>
      <c r="V8" s="228">
        <f>SUM(V9:V21)</f>
        <v>47.959999999999994</v>
      </c>
      <c r="W8" s="228"/>
      <c r="X8" s="228"/>
      <c r="Y8" s="228"/>
      <c r="AG8" t="s">
        <v>126</v>
      </c>
    </row>
    <row r="9" spans="1:60" ht="20" outlineLevel="1" x14ac:dyDescent="0.25">
      <c r="A9" s="236">
        <v>1</v>
      </c>
      <c r="B9" s="237" t="s">
        <v>284</v>
      </c>
      <c r="C9" s="248" t="s">
        <v>285</v>
      </c>
      <c r="D9" s="238" t="s">
        <v>170</v>
      </c>
      <c r="E9" s="239">
        <v>25.2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8.0000000000000004E-4</v>
      </c>
      <c r="O9" s="239">
        <f>ROUND(E9*N9,2)</f>
        <v>0.02</v>
      </c>
      <c r="P9" s="239">
        <v>0</v>
      </c>
      <c r="Q9" s="239">
        <f>ROUND(E9*P9,2)</f>
        <v>0</v>
      </c>
      <c r="R9" s="241" t="s">
        <v>216</v>
      </c>
      <c r="S9" s="241" t="s">
        <v>131</v>
      </c>
      <c r="T9" s="242" t="s">
        <v>131</v>
      </c>
      <c r="U9" s="221">
        <v>1.02</v>
      </c>
      <c r="V9" s="221">
        <f>ROUND(E9*U9,2)</f>
        <v>25.7</v>
      </c>
      <c r="W9" s="221"/>
      <c r="X9" s="221" t="s">
        <v>132</v>
      </c>
      <c r="Y9" s="221" t="s">
        <v>133</v>
      </c>
      <c r="Z9" s="211"/>
      <c r="AA9" s="211"/>
      <c r="AB9" s="211"/>
      <c r="AC9" s="211"/>
      <c r="AD9" s="211"/>
      <c r="AE9" s="211"/>
      <c r="AF9" s="211"/>
      <c r="AG9" s="211" t="s">
        <v>134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5">
      <c r="A10" s="218"/>
      <c r="B10" s="219"/>
      <c r="C10" s="260" t="s">
        <v>286</v>
      </c>
      <c r="D10" s="259"/>
      <c r="E10" s="259"/>
      <c r="F10" s="259"/>
      <c r="G10" s="259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1"/>
      <c r="AA10" s="211"/>
      <c r="AB10" s="211"/>
      <c r="AC10" s="211"/>
      <c r="AD10" s="211"/>
      <c r="AE10" s="211"/>
      <c r="AF10" s="211"/>
      <c r="AG10" s="211" t="s">
        <v>287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2" x14ac:dyDescent="0.25">
      <c r="A11" s="218"/>
      <c r="B11" s="219"/>
      <c r="C11" s="250" t="s">
        <v>288</v>
      </c>
      <c r="D11" s="222"/>
      <c r="E11" s="223">
        <v>25.2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1"/>
      <c r="AA11" s="211"/>
      <c r="AB11" s="211"/>
      <c r="AC11" s="211"/>
      <c r="AD11" s="211"/>
      <c r="AE11" s="211"/>
      <c r="AF11" s="211"/>
      <c r="AG11" s="211" t="s">
        <v>138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2" x14ac:dyDescent="0.25">
      <c r="A12" s="218"/>
      <c r="B12" s="219"/>
      <c r="C12" s="251"/>
      <c r="D12" s="244"/>
      <c r="E12" s="244"/>
      <c r="F12" s="244"/>
      <c r="G12" s="244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1"/>
      <c r="AA12" s="211"/>
      <c r="AB12" s="211"/>
      <c r="AC12" s="211"/>
      <c r="AD12" s="211"/>
      <c r="AE12" s="211"/>
      <c r="AF12" s="211"/>
      <c r="AG12" s="211" t="s">
        <v>140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5">
      <c r="A13" s="236">
        <v>2</v>
      </c>
      <c r="B13" s="237" t="s">
        <v>289</v>
      </c>
      <c r="C13" s="248" t="s">
        <v>290</v>
      </c>
      <c r="D13" s="238" t="s">
        <v>170</v>
      </c>
      <c r="E13" s="239">
        <v>18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2.5100000000000001E-3</v>
      </c>
      <c r="O13" s="239">
        <f>ROUND(E13*N13,2)</f>
        <v>0.05</v>
      </c>
      <c r="P13" s="239">
        <v>0</v>
      </c>
      <c r="Q13" s="239">
        <f>ROUND(E13*P13,2)</f>
        <v>0</v>
      </c>
      <c r="R13" s="241" t="s">
        <v>216</v>
      </c>
      <c r="S13" s="241" t="s">
        <v>131</v>
      </c>
      <c r="T13" s="242" t="s">
        <v>131</v>
      </c>
      <c r="U13" s="221">
        <v>0.18232999999999999</v>
      </c>
      <c r="V13" s="221">
        <f>ROUND(E13*U13,2)</f>
        <v>3.28</v>
      </c>
      <c r="W13" s="221"/>
      <c r="X13" s="221" t="s">
        <v>132</v>
      </c>
      <c r="Y13" s="221" t="s">
        <v>133</v>
      </c>
      <c r="Z13" s="211"/>
      <c r="AA13" s="211"/>
      <c r="AB13" s="211"/>
      <c r="AC13" s="211"/>
      <c r="AD13" s="211"/>
      <c r="AE13" s="211"/>
      <c r="AF13" s="211"/>
      <c r="AG13" s="211" t="s">
        <v>134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2" x14ac:dyDescent="0.25">
      <c r="A14" s="218"/>
      <c r="B14" s="219"/>
      <c r="C14" s="250" t="s">
        <v>291</v>
      </c>
      <c r="D14" s="222"/>
      <c r="E14" s="223">
        <v>18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1"/>
      <c r="AA14" s="211"/>
      <c r="AB14" s="211"/>
      <c r="AC14" s="211"/>
      <c r="AD14" s="211"/>
      <c r="AE14" s="211"/>
      <c r="AF14" s="211"/>
      <c r="AG14" s="211" t="s">
        <v>138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2" x14ac:dyDescent="0.25">
      <c r="A15" s="218"/>
      <c r="B15" s="219"/>
      <c r="C15" s="251"/>
      <c r="D15" s="244"/>
      <c r="E15" s="244"/>
      <c r="F15" s="244"/>
      <c r="G15" s="244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1"/>
      <c r="AA15" s="211"/>
      <c r="AB15" s="211"/>
      <c r="AC15" s="211"/>
      <c r="AD15" s="211"/>
      <c r="AE15" s="211"/>
      <c r="AF15" s="211"/>
      <c r="AG15" s="211" t="s">
        <v>140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36">
        <v>3</v>
      </c>
      <c r="B16" s="237" t="s">
        <v>292</v>
      </c>
      <c r="C16" s="248" t="s">
        <v>293</v>
      </c>
      <c r="D16" s="238" t="s">
        <v>175</v>
      </c>
      <c r="E16" s="239">
        <v>28.5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3.9210000000000002E-2</v>
      </c>
      <c r="O16" s="239">
        <f>ROUND(E16*N16,2)</f>
        <v>1.1200000000000001</v>
      </c>
      <c r="P16" s="239">
        <v>0</v>
      </c>
      <c r="Q16" s="239">
        <f>ROUND(E16*P16,2)</f>
        <v>0</v>
      </c>
      <c r="R16" s="241" t="s">
        <v>221</v>
      </c>
      <c r="S16" s="241" t="s">
        <v>131</v>
      </c>
      <c r="T16" s="242" t="s">
        <v>131</v>
      </c>
      <c r="U16" s="221">
        <v>0.39600000000000002</v>
      </c>
      <c r="V16" s="221">
        <f>ROUND(E16*U16,2)</f>
        <v>11.29</v>
      </c>
      <c r="W16" s="221"/>
      <c r="X16" s="221" t="s">
        <v>132</v>
      </c>
      <c r="Y16" s="221" t="s">
        <v>133</v>
      </c>
      <c r="Z16" s="211"/>
      <c r="AA16" s="211"/>
      <c r="AB16" s="211"/>
      <c r="AC16" s="211"/>
      <c r="AD16" s="211"/>
      <c r="AE16" s="211"/>
      <c r="AF16" s="211"/>
      <c r="AG16" s="211" t="s">
        <v>134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2" x14ac:dyDescent="0.25">
      <c r="A17" s="218"/>
      <c r="B17" s="219"/>
      <c r="C17" s="250" t="s">
        <v>294</v>
      </c>
      <c r="D17" s="222"/>
      <c r="E17" s="223">
        <v>28.5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1"/>
      <c r="AA17" s="211"/>
      <c r="AB17" s="211"/>
      <c r="AC17" s="211"/>
      <c r="AD17" s="211"/>
      <c r="AE17" s="211"/>
      <c r="AF17" s="211"/>
      <c r="AG17" s="211" t="s">
        <v>138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2" x14ac:dyDescent="0.25">
      <c r="A18" s="218"/>
      <c r="B18" s="219"/>
      <c r="C18" s="251"/>
      <c r="D18" s="244"/>
      <c r="E18" s="244"/>
      <c r="F18" s="244"/>
      <c r="G18" s="244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1"/>
      <c r="AA18" s="211"/>
      <c r="AB18" s="211"/>
      <c r="AC18" s="211"/>
      <c r="AD18" s="211"/>
      <c r="AE18" s="211"/>
      <c r="AF18" s="211"/>
      <c r="AG18" s="211" t="s">
        <v>140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0" outlineLevel="1" x14ac:dyDescent="0.25">
      <c r="A19" s="236">
        <v>4</v>
      </c>
      <c r="B19" s="237" t="s">
        <v>295</v>
      </c>
      <c r="C19" s="248" t="s">
        <v>296</v>
      </c>
      <c r="D19" s="238" t="s">
        <v>175</v>
      </c>
      <c r="E19" s="239">
        <v>10.5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7.4550000000000005E-2</v>
      </c>
      <c r="O19" s="239">
        <f>ROUND(E19*N19,2)</f>
        <v>0.78</v>
      </c>
      <c r="P19" s="239">
        <v>0</v>
      </c>
      <c r="Q19" s="239">
        <f>ROUND(E19*P19,2)</f>
        <v>0</v>
      </c>
      <c r="R19" s="241" t="s">
        <v>216</v>
      </c>
      <c r="S19" s="241" t="s">
        <v>131</v>
      </c>
      <c r="T19" s="242" t="s">
        <v>131</v>
      </c>
      <c r="U19" s="221">
        <v>0.73243999999999998</v>
      </c>
      <c r="V19" s="221">
        <f>ROUND(E19*U19,2)</f>
        <v>7.69</v>
      </c>
      <c r="W19" s="221"/>
      <c r="X19" s="221" t="s">
        <v>132</v>
      </c>
      <c r="Y19" s="221" t="s">
        <v>133</v>
      </c>
      <c r="Z19" s="211"/>
      <c r="AA19" s="211"/>
      <c r="AB19" s="211"/>
      <c r="AC19" s="211"/>
      <c r="AD19" s="211"/>
      <c r="AE19" s="211"/>
      <c r="AF19" s="211"/>
      <c r="AG19" s="211" t="s">
        <v>134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2" x14ac:dyDescent="0.25">
      <c r="A20" s="218"/>
      <c r="B20" s="219"/>
      <c r="C20" s="250" t="s">
        <v>297</v>
      </c>
      <c r="D20" s="222"/>
      <c r="E20" s="223">
        <v>10.5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1"/>
      <c r="AA20" s="211"/>
      <c r="AB20" s="211"/>
      <c r="AC20" s="211"/>
      <c r="AD20" s="211"/>
      <c r="AE20" s="211"/>
      <c r="AF20" s="211"/>
      <c r="AG20" s="211" t="s">
        <v>138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2" x14ac:dyDescent="0.25">
      <c r="A21" s="218"/>
      <c r="B21" s="219"/>
      <c r="C21" s="251"/>
      <c r="D21" s="244"/>
      <c r="E21" s="244"/>
      <c r="F21" s="244"/>
      <c r="G21" s="244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1"/>
      <c r="AA21" s="211"/>
      <c r="AB21" s="211"/>
      <c r="AC21" s="211"/>
      <c r="AD21" s="211"/>
      <c r="AE21" s="211"/>
      <c r="AF21" s="211"/>
      <c r="AG21" s="211" t="s">
        <v>140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13" x14ac:dyDescent="0.25">
      <c r="A22" s="229" t="s">
        <v>125</v>
      </c>
      <c r="B22" s="230" t="s">
        <v>80</v>
      </c>
      <c r="C22" s="247" t="s">
        <v>81</v>
      </c>
      <c r="D22" s="231"/>
      <c r="E22" s="232"/>
      <c r="F22" s="233"/>
      <c r="G22" s="233">
        <f>SUMIF(AG23:AG27,"&lt;&gt;NOR",G23:G27)</f>
        <v>0</v>
      </c>
      <c r="H22" s="233"/>
      <c r="I22" s="233">
        <f>SUM(I23:I27)</f>
        <v>0</v>
      </c>
      <c r="J22" s="233"/>
      <c r="K22" s="233">
        <f>SUM(K23:K27)</f>
        <v>0</v>
      </c>
      <c r="L22" s="233"/>
      <c r="M22" s="233">
        <f>SUM(M23:M27)</f>
        <v>0</v>
      </c>
      <c r="N22" s="232"/>
      <c r="O22" s="232">
        <f>SUM(O23:O27)</f>
        <v>0</v>
      </c>
      <c r="P22" s="232"/>
      <c r="Q22" s="232">
        <f>SUM(Q23:Q27)</f>
        <v>0</v>
      </c>
      <c r="R22" s="233"/>
      <c r="S22" s="233"/>
      <c r="T22" s="234"/>
      <c r="U22" s="228"/>
      <c r="V22" s="228">
        <f>SUM(V23:V27)</f>
        <v>21.19</v>
      </c>
      <c r="W22" s="228"/>
      <c r="X22" s="228"/>
      <c r="Y22" s="228"/>
      <c r="AG22" t="s">
        <v>126</v>
      </c>
    </row>
    <row r="23" spans="1:60" ht="40" outlineLevel="1" x14ac:dyDescent="0.25">
      <c r="A23" s="236">
        <v>5</v>
      </c>
      <c r="B23" s="237" t="s">
        <v>298</v>
      </c>
      <c r="C23" s="248" t="s">
        <v>299</v>
      </c>
      <c r="D23" s="238" t="s">
        <v>175</v>
      </c>
      <c r="E23" s="239">
        <v>68.8125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4.0000000000000003E-5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221</v>
      </c>
      <c r="S23" s="241" t="s">
        <v>131</v>
      </c>
      <c r="T23" s="242" t="s">
        <v>131</v>
      </c>
      <c r="U23" s="221">
        <v>0.308</v>
      </c>
      <c r="V23" s="221">
        <f>ROUND(E23*U23,2)</f>
        <v>21.19</v>
      </c>
      <c r="W23" s="221"/>
      <c r="X23" s="221" t="s">
        <v>132</v>
      </c>
      <c r="Y23" s="221" t="s">
        <v>133</v>
      </c>
      <c r="Z23" s="211"/>
      <c r="AA23" s="211"/>
      <c r="AB23" s="211"/>
      <c r="AC23" s="211"/>
      <c r="AD23" s="211"/>
      <c r="AE23" s="211"/>
      <c r="AF23" s="211"/>
      <c r="AG23" s="211" t="s">
        <v>134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2" x14ac:dyDescent="0.25">
      <c r="A24" s="218"/>
      <c r="B24" s="219"/>
      <c r="C24" s="250" t="s">
        <v>300</v>
      </c>
      <c r="D24" s="222"/>
      <c r="E24" s="223">
        <v>68.8125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1"/>
      <c r="AA24" s="211"/>
      <c r="AB24" s="211"/>
      <c r="AC24" s="211"/>
      <c r="AD24" s="211"/>
      <c r="AE24" s="211"/>
      <c r="AF24" s="211"/>
      <c r="AG24" s="211" t="s">
        <v>138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 x14ac:dyDescent="0.25">
      <c r="A25" s="218"/>
      <c r="B25" s="219"/>
      <c r="C25" s="251"/>
      <c r="D25" s="244"/>
      <c r="E25" s="244"/>
      <c r="F25" s="244"/>
      <c r="G25" s="244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1"/>
      <c r="AA25" s="211"/>
      <c r="AB25" s="211"/>
      <c r="AC25" s="211"/>
      <c r="AD25" s="211"/>
      <c r="AE25" s="211"/>
      <c r="AF25" s="211"/>
      <c r="AG25" s="211" t="s">
        <v>140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5">
      <c r="A26" s="236">
        <v>6</v>
      </c>
      <c r="B26" s="237" t="s">
        <v>301</v>
      </c>
      <c r="C26" s="248" t="s">
        <v>302</v>
      </c>
      <c r="D26" s="238" t="s">
        <v>303</v>
      </c>
      <c r="E26" s="239">
        <v>10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163</v>
      </c>
      <c r="T26" s="242" t="s">
        <v>275</v>
      </c>
      <c r="U26" s="221">
        <v>0</v>
      </c>
      <c r="V26" s="221">
        <f>ROUND(E26*U26,2)</f>
        <v>0</v>
      </c>
      <c r="W26" s="221"/>
      <c r="X26" s="221" t="s">
        <v>132</v>
      </c>
      <c r="Y26" s="221" t="s">
        <v>133</v>
      </c>
      <c r="Z26" s="211"/>
      <c r="AA26" s="211"/>
      <c r="AB26" s="211"/>
      <c r="AC26" s="211"/>
      <c r="AD26" s="211"/>
      <c r="AE26" s="211"/>
      <c r="AF26" s="211"/>
      <c r="AG26" s="211" t="s">
        <v>134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 x14ac:dyDescent="0.25">
      <c r="A27" s="218"/>
      <c r="B27" s="219"/>
      <c r="C27" s="255"/>
      <c r="D27" s="246"/>
      <c r="E27" s="246"/>
      <c r="F27" s="246"/>
      <c r="G27" s="246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1"/>
      <c r="AA27" s="211"/>
      <c r="AB27" s="211"/>
      <c r="AC27" s="211"/>
      <c r="AD27" s="211"/>
      <c r="AE27" s="211"/>
      <c r="AF27" s="211"/>
      <c r="AG27" s="211" t="s">
        <v>140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13" x14ac:dyDescent="0.25">
      <c r="A28" s="229" t="s">
        <v>125</v>
      </c>
      <c r="B28" s="230" t="s">
        <v>82</v>
      </c>
      <c r="C28" s="247" t="s">
        <v>83</v>
      </c>
      <c r="D28" s="231"/>
      <c r="E28" s="232"/>
      <c r="F28" s="233"/>
      <c r="G28" s="233">
        <f>SUMIF(AG29:AG49,"&lt;&gt;NOR",G29:G49)</f>
        <v>0</v>
      </c>
      <c r="H28" s="233"/>
      <c r="I28" s="233">
        <f>SUM(I29:I49)</f>
        <v>0</v>
      </c>
      <c r="J28" s="233"/>
      <c r="K28" s="233">
        <f>SUM(K29:K49)</f>
        <v>0</v>
      </c>
      <c r="L28" s="233"/>
      <c r="M28" s="233">
        <f>SUM(M29:M49)</f>
        <v>0</v>
      </c>
      <c r="N28" s="232"/>
      <c r="O28" s="232">
        <f>SUM(O29:O49)</f>
        <v>0</v>
      </c>
      <c r="P28" s="232"/>
      <c r="Q28" s="232">
        <f>SUM(Q29:Q49)</f>
        <v>4.32</v>
      </c>
      <c r="R28" s="233"/>
      <c r="S28" s="233"/>
      <c r="T28" s="234"/>
      <c r="U28" s="228"/>
      <c r="V28" s="228">
        <f>SUM(V29:V49)</f>
        <v>30.730000000000004</v>
      </c>
      <c r="W28" s="228"/>
      <c r="X28" s="228"/>
      <c r="Y28" s="228"/>
      <c r="AG28" t="s">
        <v>126</v>
      </c>
    </row>
    <row r="29" spans="1:60" ht="20" outlineLevel="1" x14ac:dyDescent="0.25">
      <c r="A29" s="236">
        <v>7</v>
      </c>
      <c r="B29" s="237" t="s">
        <v>304</v>
      </c>
      <c r="C29" s="248" t="s">
        <v>305</v>
      </c>
      <c r="D29" s="238" t="s">
        <v>175</v>
      </c>
      <c r="E29" s="239">
        <v>62.9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4.5999999999999999E-2</v>
      </c>
      <c r="Q29" s="239">
        <f>ROUND(E29*P29,2)</f>
        <v>2.89</v>
      </c>
      <c r="R29" s="241" t="s">
        <v>228</v>
      </c>
      <c r="S29" s="241" t="s">
        <v>131</v>
      </c>
      <c r="T29" s="242" t="s">
        <v>131</v>
      </c>
      <c r="U29" s="221">
        <v>0.26</v>
      </c>
      <c r="V29" s="221">
        <f>ROUND(E29*U29,2)</f>
        <v>16.350000000000001</v>
      </c>
      <c r="W29" s="221"/>
      <c r="X29" s="221" t="s">
        <v>132</v>
      </c>
      <c r="Y29" s="221" t="s">
        <v>133</v>
      </c>
      <c r="Z29" s="211"/>
      <c r="AA29" s="211"/>
      <c r="AB29" s="211"/>
      <c r="AC29" s="211"/>
      <c r="AD29" s="211"/>
      <c r="AE29" s="211"/>
      <c r="AF29" s="211"/>
      <c r="AG29" s="211" t="s">
        <v>134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2" x14ac:dyDescent="0.25">
      <c r="A30" s="218"/>
      <c r="B30" s="219"/>
      <c r="C30" s="250" t="s">
        <v>306</v>
      </c>
      <c r="D30" s="222"/>
      <c r="E30" s="223">
        <v>62.9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1"/>
      <c r="AA30" s="211"/>
      <c r="AB30" s="211"/>
      <c r="AC30" s="211"/>
      <c r="AD30" s="211"/>
      <c r="AE30" s="211"/>
      <c r="AF30" s="211"/>
      <c r="AG30" s="211" t="s">
        <v>138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 x14ac:dyDescent="0.25">
      <c r="A31" s="218"/>
      <c r="B31" s="219"/>
      <c r="C31" s="251"/>
      <c r="D31" s="244"/>
      <c r="E31" s="244"/>
      <c r="F31" s="244"/>
      <c r="G31" s="244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1"/>
      <c r="AA31" s="211"/>
      <c r="AB31" s="211"/>
      <c r="AC31" s="211"/>
      <c r="AD31" s="211"/>
      <c r="AE31" s="211"/>
      <c r="AF31" s="211"/>
      <c r="AG31" s="211" t="s">
        <v>140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0" outlineLevel="1" x14ac:dyDescent="0.25">
      <c r="A32" s="236">
        <v>8</v>
      </c>
      <c r="B32" s="237" t="s">
        <v>307</v>
      </c>
      <c r="C32" s="248" t="s">
        <v>308</v>
      </c>
      <c r="D32" s="238" t="s">
        <v>175</v>
      </c>
      <c r="E32" s="239">
        <v>21.1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39">
        <v>0</v>
      </c>
      <c r="O32" s="239">
        <f>ROUND(E32*N32,2)</f>
        <v>0</v>
      </c>
      <c r="P32" s="239">
        <v>6.8000000000000005E-2</v>
      </c>
      <c r="Q32" s="239">
        <f>ROUND(E32*P32,2)</f>
        <v>1.43</v>
      </c>
      <c r="R32" s="241" t="s">
        <v>228</v>
      </c>
      <c r="S32" s="241" t="s">
        <v>131</v>
      </c>
      <c r="T32" s="242" t="s">
        <v>131</v>
      </c>
      <c r="U32" s="221">
        <v>0.3</v>
      </c>
      <c r="V32" s="221">
        <f>ROUND(E32*U32,2)</f>
        <v>6.33</v>
      </c>
      <c r="W32" s="221"/>
      <c r="X32" s="221" t="s">
        <v>132</v>
      </c>
      <c r="Y32" s="221" t="s">
        <v>133</v>
      </c>
      <c r="Z32" s="211"/>
      <c r="AA32" s="211"/>
      <c r="AB32" s="211"/>
      <c r="AC32" s="211"/>
      <c r="AD32" s="211"/>
      <c r="AE32" s="211"/>
      <c r="AF32" s="211"/>
      <c r="AG32" s="211" t="s">
        <v>134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2" x14ac:dyDescent="0.25">
      <c r="A33" s="218"/>
      <c r="B33" s="219"/>
      <c r="C33" s="249" t="s">
        <v>309</v>
      </c>
      <c r="D33" s="243"/>
      <c r="E33" s="243"/>
      <c r="F33" s="243"/>
      <c r="G33" s="243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1"/>
      <c r="AA33" s="211"/>
      <c r="AB33" s="211"/>
      <c r="AC33" s="211"/>
      <c r="AD33" s="211"/>
      <c r="AE33" s="211"/>
      <c r="AF33" s="211"/>
      <c r="AG33" s="211" t="s">
        <v>136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2" x14ac:dyDescent="0.25">
      <c r="A34" s="218"/>
      <c r="B34" s="219"/>
      <c r="C34" s="250" t="s">
        <v>310</v>
      </c>
      <c r="D34" s="222"/>
      <c r="E34" s="223">
        <v>19.75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1"/>
      <c r="AA34" s="211"/>
      <c r="AB34" s="211"/>
      <c r="AC34" s="211"/>
      <c r="AD34" s="211"/>
      <c r="AE34" s="211"/>
      <c r="AF34" s="211"/>
      <c r="AG34" s="211" t="s">
        <v>138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3" x14ac:dyDescent="0.25">
      <c r="A35" s="218"/>
      <c r="B35" s="219"/>
      <c r="C35" s="250" t="s">
        <v>311</v>
      </c>
      <c r="D35" s="222"/>
      <c r="E35" s="223">
        <v>1.35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1"/>
      <c r="AA35" s="211"/>
      <c r="AB35" s="211"/>
      <c r="AC35" s="211"/>
      <c r="AD35" s="211"/>
      <c r="AE35" s="211"/>
      <c r="AF35" s="211"/>
      <c r="AG35" s="211" t="s">
        <v>138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2" x14ac:dyDescent="0.25">
      <c r="A36" s="218"/>
      <c r="B36" s="219"/>
      <c r="C36" s="251"/>
      <c r="D36" s="244"/>
      <c r="E36" s="244"/>
      <c r="F36" s="244"/>
      <c r="G36" s="244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1"/>
      <c r="AA36" s="211"/>
      <c r="AB36" s="211"/>
      <c r="AC36" s="211"/>
      <c r="AD36" s="211"/>
      <c r="AE36" s="211"/>
      <c r="AF36" s="211"/>
      <c r="AG36" s="211" t="s">
        <v>140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5">
      <c r="A37" s="236">
        <v>9</v>
      </c>
      <c r="B37" s="237" t="s">
        <v>230</v>
      </c>
      <c r="C37" s="248" t="s">
        <v>231</v>
      </c>
      <c r="D37" s="238" t="s">
        <v>154</v>
      </c>
      <c r="E37" s="239">
        <v>4.3281999999999998</v>
      </c>
      <c r="F37" s="240"/>
      <c r="G37" s="241">
        <f>ROUND(E37*F37,2)</f>
        <v>0</v>
      </c>
      <c r="H37" s="240"/>
      <c r="I37" s="241">
        <f>ROUND(E37*H37,2)</f>
        <v>0</v>
      </c>
      <c r="J37" s="240"/>
      <c r="K37" s="241">
        <f>ROUND(E37*J37,2)</f>
        <v>0</v>
      </c>
      <c r="L37" s="241">
        <v>21</v>
      </c>
      <c r="M37" s="241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41" t="s">
        <v>228</v>
      </c>
      <c r="S37" s="241" t="s">
        <v>131</v>
      </c>
      <c r="T37" s="242" t="s">
        <v>131</v>
      </c>
      <c r="U37" s="221">
        <v>0.49</v>
      </c>
      <c r="V37" s="221">
        <f>ROUND(E37*U37,2)</f>
        <v>2.12</v>
      </c>
      <c r="W37" s="221"/>
      <c r="X37" s="221" t="s">
        <v>232</v>
      </c>
      <c r="Y37" s="221" t="s">
        <v>133</v>
      </c>
      <c r="Z37" s="211"/>
      <c r="AA37" s="211"/>
      <c r="AB37" s="211"/>
      <c r="AC37" s="211"/>
      <c r="AD37" s="211"/>
      <c r="AE37" s="211"/>
      <c r="AF37" s="211"/>
      <c r="AG37" s="211" t="s">
        <v>233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2" x14ac:dyDescent="0.25">
      <c r="A38" s="218"/>
      <c r="B38" s="219"/>
      <c r="C38" s="255"/>
      <c r="D38" s="246"/>
      <c r="E38" s="246"/>
      <c r="F38" s="246"/>
      <c r="G38" s="246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1"/>
      <c r="AA38" s="211"/>
      <c r="AB38" s="211"/>
      <c r="AC38" s="211"/>
      <c r="AD38" s="211"/>
      <c r="AE38" s="211"/>
      <c r="AF38" s="211"/>
      <c r="AG38" s="211" t="s">
        <v>140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5">
      <c r="A39" s="236">
        <v>10</v>
      </c>
      <c r="B39" s="237" t="s">
        <v>234</v>
      </c>
      <c r="C39" s="248" t="s">
        <v>235</v>
      </c>
      <c r="D39" s="238" t="s">
        <v>154</v>
      </c>
      <c r="E39" s="239">
        <v>43.281999999999996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 t="s">
        <v>228</v>
      </c>
      <c r="S39" s="241" t="s">
        <v>131</v>
      </c>
      <c r="T39" s="242" t="s">
        <v>131</v>
      </c>
      <c r="U39" s="221">
        <v>0</v>
      </c>
      <c r="V39" s="221">
        <f>ROUND(E39*U39,2)</f>
        <v>0</v>
      </c>
      <c r="W39" s="221"/>
      <c r="X39" s="221" t="s">
        <v>232</v>
      </c>
      <c r="Y39" s="221" t="s">
        <v>133</v>
      </c>
      <c r="Z39" s="211"/>
      <c r="AA39" s="211"/>
      <c r="AB39" s="211"/>
      <c r="AC39" s="211"/>
      <c r="AD39" s="211"/>
      <c r="AE39" s="211"/>
      <c r="AF39" s="211"/>
      <c r="AG39" s="211" t="s">
        <v>233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2" x14ac:dyDescent="0.25">
      <c r="A40" s="218"/>
      <c r="B40" s="219"/>
      <c r="C40" s="255"/>
      <c r="D40" s="246"/>
      <c r="E40" s="246"/>
      <c r="F40" s="246"/>
      <c r="G40" s="246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1"/>
      <c r="AA40" s="211"/>
      <c r="AB40" s="211"/>
      <c r="AC40" s="211"/>
      <c r="AD40" s="211"/>
      <c r="AE40" s="211"/>
      <c r="AF40" s="211"/>
      <c r="AG40" s="211" t="s">
        <v>140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5">
      <c r="A41" s="236">
        <v>11</v>
      </c>
      <c r="B41" s="237" t="s">
        <v>236</v>
      </c>
      <c r="C41" s="248" t="s">
        <v>237</v>
      </c>
      <c r="D41" s="238" t="s">
        <v>154</v>
      </c>
      <c r="E41" s="239">
        <v>4.3281999999999998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 t="s">
        <v>228</v>
      </c>
      <c r="S41" s="241" t="s">
        <v>131</v>
      </c>
      <c r="T41" s="242" t="s">
        <v>131</v>
      </c>
      <c r="U41" s="221">
        <v>0.94199999999999995</v>
      </c>
      <c r="V41" s="221">
        <f>ROUND(E41*U41,2)</f>
        <v>4.08</v>
      </c>
      <c r="W41" s="221"/>
      <c r="X41" s="221" t="s">
        <v>232</v>
      </c>
      <c r="Y41" s="221" t="s">
        <v>133</v>
      </c>
      <c r="Z41" s="211"/>
      <c r="AA41" s="211"/>
      <c r="AB41" s="211"/>
      <c r="AC41" s="211"/>
      <c r="AD41" s="211"/>
      <c r="AE41" s="211"/>
      <c r="AF41" s="211"/>
      <c r="AG41" s="211" t="s">
        <v>233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2" x14ac:dyDescent="0.25">
      <c r="A42" s="218"/>
      <c r="B42" s="219"/>
      <c r="C42" s="255"/>
      <c r="D42" s="246"/>
      <c r="E42" s="246"/>
      <c r="F42" s="246"/>
      <c r="G42" s="246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1"/>
      <c r="AA42" s="211"/>
      <c r="AB42" s="211"/>
      <c r="AC42" s="211"/>
      <c r="AD42" s="211"/>
      <c r="AE42" s="211"/>
      <c r="AF42" s="211"/>
      <c r="AG42" s="211" t="s">
        <v>140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5">
      <c r="A43" s="236">
        <v>12</v>
      </c>
      <c r="B43" s="237" t="s">
        <v>312</v>
      </c>
      <c r="C43" s="248" t="s">
        <v>313</v>
      </c>
      <c r="D43" s="238" t="s">
        <v>154</v>
      </c>
      <c r="E43" s="239">
        <v>17.312799999999999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 t="s">
        <v>228</v>
      </c>
      <c r="S43" s="241" t="s">
        <v>131</v>
      </c>
      <c r="T43" s="242" t="s">
        <v>131</v>
      </c>
      <c r="U43" s="221">
        <v>0.105</v>
      </c>
      <c r="V43" s="221">
        <f>ROUND(E43*U43,2)</f>
        <v>1.82</v>
      </c>
      <c r="W43" s="221"/>
      <c r="X43" s="221" t="s">
        <v>232</v>
      </c>
      <c r="Y43" s="221" t="s">
        <v>133</v>
      </c>
      <c r="Z43" s="211"/>
      <c r="AA43" s="211"/>
      <c r="AB43" s="211"/>
      <c r="AC43" s="211"/>
      <c r="AD43" s="211"/>
      <c r="AE43" s="211"/>
      <c r="AF43" s="211"/>
      <c r="AG43" s="211" t="s">
        <v>233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2" x14ac:dyDescent="0.25">
      <c r="A44" s="218"/>
      <c r="B44" s="219"/>
      <c r="C44" s="255"/>
      <c r="D44" s="246"/>
      <c r="E44" s="246"/>
      <c r="F44" s="246"/>
      <c r="G44" s="246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1"/>
      <c r="AA44" s="211"/>
      <c r="AB44" s="211"/>
      <c r="AC44" s="211"/>
      <c r="AD44" s="211"/>
      <c r="AE44" s="211"/>
      <c r="AF44" s="211"/>
      <c r="AG44" s="211" t="s">
        <v>140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5">
      <c r="A45" s="236">
        <v>13</v>
      </c>
      <c r="B45" s="237" t="s">
        <v>314</v>
      </c>
      <c r="C45" s="248" t="s">
        <v>315</v>
      </c>
      <c r="D45" s="238" t="s">
        <v>154</v>
      </c>
      <c r="E45" s="239">
        <v>4.3281999999999998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228</v>
      </c>
      <c r="S45" s="241" t="s">
        <v>131</v>
      </c>
      <c r="T45" s="242" t="s">
        <v>131</v>
      </c>
      <c r="U45" s="221">
        <v>0</v>
      </c>
      <c r="V45" s="221">
        <f>ROUND(E45*U45,2)</f>
        <v>0</v>
      </c>
      <c r="W45" s="221"/>
      <c r="X45" s="221" t="s">
        <v>232</v>
      </c>
      <c r="Y45" s="221" t="s">
        <v>133</v>
      </c>
      <c r="Z45" s="211"/>
      <c r="AA45" s="211"/>
      <c r="AB45" s="211"/>
      <c r="AC45" s="211"/>
      <c r="AD45" s="211"/>
      <c r="AE45" s="211"/>
      <c r="AF45" s="211"/>
      <c r="AG45" s="211" t="s">
        <v>233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2" x14ac:dyDescent="0.25">
      <c r="A46" s="218"/>
      <c r="B46" s="219"/>
      <c r="C46" s="255"/>
      <c r="D46" s="246"/>
      <c r="E46" s="246"/>
      <c r="F46" s="246"/>
      <c r="G46" s="246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1"/>
      <c r="AA46" s="211"/>
      <c r="AB46" s="211"/>
      <c r="AC46" s="211"/>
      <c r="AD46" s="211"/>
      <c r="AE46" s="211"/>
      <c r="AF46" s="211"/>
      <c r="AG46" s="211" t="s">
        <v>140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5">
      <c r="A47" s="236">
        <v>14</v>
      </c>
      <c r="B47" s="237" t="s">
        <v>240</v>
      </c>
      <c r="C47" s="248" t="s">
        <v>241</v>
      </c>
      <c r="D47" s="238" t="s">
        <v>154</v>
      </c>
      <c r="E47" s="239">
        <v>4.3281999999999998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 t="s">
        <v>242</v>
      </c>
      <c r="S47" s="241" t="s">
        <v>131</v>
      </c>
      <c r="T47" s="242" t="s">
        <v>131</v>
      </c>
      <c r="U47" s="221">
        <v>6.0000000000000001E-3</v>
      </c>
      <c r="V47" s="221">
        <f>ROUND(E47*U47,2)</f>
        <v>0.03</v>
      </c>
      <c r="W47" s="221"/>
      <c r="X47" s="221" t="s">
        <v>232</v>
      </c>
      <c r="Y47" s="221" t="s">
        <v>133</v>
      </c>
      <c r="Z47" s="211"/>
      <c r="AA47" s="211"/>
      <c r="AB47" s="211"/>
      <c r="AC47" s="211"/>
      <c r="AD47" s="211"/>
      <c r="AE47" s="211"/>
      <c r="AF47" s="211"/>
      <c r="AG47" s="211" t="s">
        <v>233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2" x14ac:dyDescent="0.25">
      <c r="A48" s="218"/>
      <c r="B48" s="219"/>
      <c r="C48" s="249" t="s">
        <v>243</v>
      </c>
      <c r="D48" s="243"/>
      <c r="E48" s="243"/>
      <c r="F48" s="243"/>
      <c r="G48" s="243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1"/>
      <c r="AA48" s="211"/>
      <c r="AB48" s="211"/>
      <c r="AC48" s="211"/>
      <c r="AD48" s="211"/>
      <c r="AE48" s="211"/>
      <c r="AF48" s="211"/>
      <c r="AG48" s="211" t="s">
        <v>136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2" x14ac:dyDescent="0.25">
      <c r="A49" s="218"/>
      <c r="B49" s="219"/>
      <c r="C49" s="251"/>
      <c r="D49" s="244"/>
      <c r="E49" s="244"/>
      <c r="F49" s="244"/>
      <c r="G49" s="244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1"/>
      <c r="AA49" s="211"/>
      <c r="AB49" s="211"/>
      <c r="AC49" s="211"/>
      <c r="AD49" s="211"/>
      <c r="AE49" s="211"/>
      <c r="AF49" s="211"/>
      <c r="AG49" s="211" t="s">
        <v>140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13" x14ac:dyDescent="0.25">
      <c r="A50" s="229" t="s">
        <v>125</v>
      </c>
      <c r="B50" s="230" t="s">
        <v>84</v>
      </c>
      <c r="C50" s="247" t="s">
        <v>85</v>
      </c>
      <c r="D50" s="231"/>
      <c r="E50" s="232"/>
      <c r="F50" s="233"/>
      <c r="G50" s="233">
        <f>SUMIF(AG51:AG53,"&lt;&gt;NOR",G51:G53)</f>
        <v>0</v>
      </c>
      <c r="H50" s="233"/>
      <c r="I50" s="233">
        <f>SUM(I51:I53)</f>
        <v>0</v>
      </c>
      <c r="J50" s="233"/>
      <c r="K50" s="233">
        <f>SUM(K51:K53)</f>
        <v>0</v>
      </c>
      <c r="L50" s="233"/>
      <c r="M50" s="233">
        <f>SUM(M51:M53)</f>
        <v>0</v>
      </c>
      <c r="N50" s="232"/>
      <c r="O50" s="232">
        <f>SUM(O51:O53)</f>
        <v>0</v>
      </c>
      <c r="P50" s="232"/>
      <c r="Q50" s="232">
        <f>SUM(Q51:Q53)</f>
        <v>0</v>
      </c>
      <c r="R50" s="233"/>
      <c r="S50" s="233"/>
      <c r="T50" s="234"/>
      <c r="U50" s="228"/>
      <c r="V50" s="228">
        <f>SUM(V51:V53)</f>
        <v>1.85</v>
      </c>
      <c r="W50" s="228"/>
      <c r="X50" s="228"/>
      <c r="Y50" s="228"/>
      <c r="AG50" t="s">
        <v>126</v>
      </c>
    </row>
    <row r="51" spans="1:60" ht="20" outlineLevel="1" x14ac:dyDescent="0.25">
      <c r="A51" s="236">
        <v>15</v>
      </c>
      <c r="B51" s="237" t="s">
        <v>316</v>
      </c>
      <c r="C51" s="248" t="s">
        <v>317</v>
      </c>
      <c r="D51" s="238" t="s">
        <v>154</v>
      </c>
      <c r="E51" s="239">
        <v>1.96835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 t="s">
        <v>216</v>
      </c>
      <c r="S51" s="241" t="s">
        <v>131</v>
      </c>
      <c r="T51" s="242" t="s">
        <v>131</v>
      </c>
      <c r="U51" s="221">
        <v>0.9385</v>
      </c>
      <c r="V51" s="221">
        <f>ROUND(E51*U51,2)</f>
        <v>1.85</v>
      </c>
      <c r="W51" s="221"/>
      <c r="X51" s="221" t="s">
        <v>246</v>
      </c>
      <c r="Y51" s="221" t="s">
        <v>133</v>
      </c>
      <c r="Z51" s="211"/>
      <c r="AA51" s="211"/>
      <c r="AB51" s="211"/>
      <c r="AC51" s="211"/>
      <c r="AD51" s="211"/>
      <c r="AE51" s="211"/>
      <c r="AF51" s="211"/>
      <c r="AG51" s="211" t="s">
        <v>247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2" x14ac:dyDescent="0.25">
      <c r="A52" s="218"/>
      <c r="B52" s="219"/>
      <c r="C52" s="249" t="s">
        <v>318</v>
      </c>
      <c r="D52" s="243"/>
      <c r="E52" s="243"/>
      <c r="F52" s="243"/>
      <c r="G52" s="243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1"/>
      <c r="AA52" s="211"/>
      <c r="AB52" s="211"/>
      <c r="AC52" s="211"/>
      <c r="AD52" s="211"/>
      <c r="AE52" s="211"/>
      <c r="AF52" s="211"/>
      <c r="AG52" s="211" t="s">
        <v>136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2" x14ac:dyDescent="0.25">
      <c r="A53" s="218"/>
      <c r="B53" s="219"/>
      <c r="C53" s="251"/>
      <c r="D53" s="244"/>
      <c r="E53" s="244"/>
      <c r="F53" s="244"/>
      <c r="G53" s="244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1"/>
      <c r="AA53" s="211"/>
      <c r="AB53" s="211"/>
      <c r="AC53" s="211"/>
      <c r="AD53" s="211"/>
      <c r="AE53" s="211"/>
      <c r="AF53" s="211"/>
      <c r="AG53" s="211" t="s">
        <v>140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13" x14ac:dyDescent="0.25">
      <c r="A54" s="229" t="s">
        <v>125</v>
      </c>
      <c r="B54" s="230" t="s">
        <v>86</v>
      </c>
      <c r="C54" s="247" t="s">
        <v>87</v>
      </c>
      <c r="D54" s="231"/>
      <c r="E54" s="232"/>
      <c r="F54" s="233"/>
      <c r="G54" s="233">
        <f>SUMIF(AG55:AG60,"&lt;&gt;NOR",G55:G60)</f>
        <v>0</v>
      </c>
      <c r="H54" s="233"/>
      <c r="I54" s="233">
        <f>SUM(I55:I60)</f>
        <v>0</v>
      </c>
      <c r="J54" s="233"/>
      <c r="K54" s="233">
        <f>SUM(K55:K60)</f>
        <v>0</v>
      </c>
      <c r="L54" s="233"/>
      <c r="M54" s="233">
        <f>SUM(M55:M60)</f>
        <v>0</v>
      </c>
      <c r="N54" s="232"/>
      <c r="O54" s="232">
        <f>SUM(O55:O60)</f>
        <v>0.02</v>
      </c>
      <c r="P54" s="232"/>
      <c r="Q54" s="232">
        <f>SUM(Q55:Q60)</f>
        <v>0</v>
      </c>
      <c r="R54" s="233"/>
      <c r="S54" s="233"/>
      <c r="T54" s="234"/>
      <c r="U54" s="228"/>
      <c r="V54" s="228">
        <f>SUM(V55:V60)</f>
        <v>1.96</v>
      </c>
      <c r="W54" s="228"/>
      <c r="X54" s="228"/>
      <c r="Y54" s="228"/>
      <c r="AG54" t="s">
        <v>126</v>
      </c>
    </row>
    <row r="55" spans="1:60" outlineLevel="1" x14ac:dyDescent="0.25">
      <c r="A55" s="236">
        <v>16</v>
      </c>
      <c r="B55" s="237" t="s">
        <v>319</v>
      </c>
      <c r="C55" s="248" t="s">
        <v>320</v>
      </c>
      <c r="D55" s="238" t="s">
        <v>175</v>
      </c>
      <c r="E55" s="239">
        <v>5.04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3.15E-3</v>
      </c>
      <c r="O55" s="239">
        <f>ROUND(E55*N55,2)</f>
        <v>0.02</v>
      </c>
      <c r="P55" s="239">
        <v>0</v>
      </c>
      <c r="Q55" s="239">
        <f>ROUND(E55*P55,2)</f>
        <v>0</v>
      </c>
      <c r="R55" s="241" t="s">
        <v>251</v>
      </c>
      <c r="S55" s="241" t="s">
        <v>131</v>
      </c>
      <c r="T55" s="242" t="s">
        <v>131</v>
      </c>
      <c r="U55" s="221">
        <v>0.38500000000000001</v>
      </c>
      <c r="V55" s="221">
        <f>ROUND(E55*U55,2)</f>
        <v>1.94</v>
      </c>
      <c r="W55" s="221"/>
      <c r="X55" s="221" t="s">
        <v>132</v>
      </c>
      <c r="Y55" s="221" t="s">
        <v>133</v>
      </c>
      <c r="Z55" s="211"/>
      <c r="AA55" s="211"/>
      <c r="AB55" s="211"/>
      <c r="AC55" s="211"/>
      <c r="AD55" s="211"/>
      <c r="AE55" s="211"/>
      <c r="AF55" s="211"/>
      <c r="AG55" s="211" t="s">
        <v>134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2" x14ac:dyDescent="0.25">
      <c r="A56" s="218"/>
      <c r="B56" s="219"/>
      <c r="C56" s="250" t="s">
        <v>321</v>
      </c>
      <c r="D56" s="222"/>
      <c r="E56" s="223">
        <v>5.04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1"/>
      <c r="AA56" s="211"/>
      <c r="AB56" s="211"/>
      <c r="AC56" s="211"/>
      <c r="AD56" s="211"/>
      <c r="AE56" s="211"/>
      <c r="AF56" s="211"/>
      <c r="AG56" s="211" t="s">
        <v>138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2" x14ac:dyDescent="0.25">
      <c r="A57" s="218"/>
      <c r="B57" s="219"/>
      <c r="C57" s="251"/>
      <c r="D57" s="244"/>
      <c r="E57" s="244"/>
      <c r="F57" s="244"/>
      <c r="G57" s="244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1"/>
      <c r="AA57" s="211"/>
      <c r="AB57" s="211"/>
      <c r="AC57" s="211"/>
      <c r="AD57" s="211"/>
      <c r="AE57" s="211"/>
      <c r="AF57" s="211"/>
      <c r="AG57" s="211" t="s">
        <v>140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5">
      <c r="A58" s="236">
        <v>17</v>
      </c>
      <c r="B58" s="237" t="s">
        <v>260</v>
      </c>
      <c r="C58" s="248" t="s">
        <v>261</v>
      </c>
      <c r="D58" s="238" t="s">
        <v>154</v>
      </c>
      <c r="E58" s="239">
        <v>1.5879999999999998E-2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41" t="s">
        <v>251</v>
      </c>
      <c r="S58" s="241" t="s">
        <v>131</v>
      </c>
      <c r="T58" s="242" t="s">
        <v>131</v>
      </c>
      <c r="U58" s="221">
        <v>1.5669999999999999</v>
      </c>
      <c r="V58" s="221">
        <f>ROUND(E58*U58,2)</f>
        <v>0.02</v>
      </c>
      <c r="W58" s="221"/>
      <c r="X58" s="221" t="s">
        <v>246</v>
      </c>
      <c r="Y58" s="221" t="s">
        <v>133</v>
      </c>
      <c r="Z58" s="211"/>
      <c r="AA58" s="211"/>
      <c r="AB58" s="211"/>
      <c r="AC58" s="211"/>
      <c r="AD58" s="211"/>
      <c r="AE58" s="211"/>
      <c r="AF58" s="211"/>
      <c r="AG58" s="211" t="s">
        <v>247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 x14ac:dyDescent="0.25">
      <c r="A59" s="218"/>
      <c r="B59" s="219"/>
      <c r="C59" s="249" t="s">
        <v>262</v>
      </c>
      <c r="D59" s="243"/>
      <c r="E59" s="243"/>
      <c r="F59" s="243"/>
      <c r="G59" s="243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1"/>
      <c r="AA59" s="211"/>
      <c r="AB59" s="211"/>
      <c r="AC59" s="211"/>
      <c r="AD59" s="211"/>
      <c r="AE59" s="211"/>
      <c r="AF59" s="211"/>
      <c r="AG59" s="211" t="s">
        <v>136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2" x14ac:dyDescent="0.25">
      <c r="A60" s="218"/>
      <c r="B60" s="219"/>
      <c r="C60" s="251"/>
      <c r="D60" s="244"/>
      <c r="E60" s="244"/>
      <c r="F60" s="244"/>
      <c r="G60" s="244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1"/>
      <c r="AA60" s="211"/>
      <c r="AB60" s="211"/>
      <c r="AC60" s="211"/>
      <c r="AD60" s="211"/>
      <c r="AE60" s="211"/>
      <c r="AF60" s="211"/>
      <c r="AG60" s="211" t="s">
        <v>140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ht="13" x14ac:dyDescent="0.25">
      <c r="A61" s="229" t="s">
        <v>125</v>
      </c>
      <c r="B61" s="230" t="s">
        <v>90</v>
      </c>
      <c r="C61" s="247" t="s">
        <v>91</v>
      </c>
      <c r="D61" s="231"/>
      <c r="E61" s="232"/>
      <c r="F61" s="233"/>
      <c r="G61" s="233">
        <f>SUMIF(AG62:AG63,"&lt;&gt;NOR",G62:G63)</f>
        <v>0</v>
      </c>
      <c r="H61" s="233"/>
      <c r="I61" s="233">
        <f>SUM(I62:I63)</f>
        <v>0</v>
      </c>
      <c r="J61" s="233"/>
      <c r="K61" s="233">
        <f>SUM(K62:K63)</f>
        <v>0</v>
      </c>
      <c r="L61" s="233"/>
      <c r="M61" s="233">
        <f>SUM(M62:M63)</f>
        <v>0</v>
      </c>
      <c r="N61" s="232"/>
      <c r="O61" s="232">
        <f>SUM(O62:O63)</f>
        <v>0</v>
      </c>
      <c r="P61" s="232"/>
      <c r="Q61" s="232">
        <f>SUM(Q62:Q63)</f>
        <v>0</v>
      </c>
      <c r="R61" s="233"/>
      <c r="S61" s="233"/>
      <c r="T61" s="234"/>
      <c r="U61" s="228"/>
      <c r="V61" s="228">
        <f>SUM(V62:V63)</f>
        <v>0</v>
      </c>
      <c r="W61" s="228"/>
      <c r="X61" s="228"/>
      <c r="Y61" s="228"/>
      <c r="AG61" t="s">
        <v>126</v>
      </c>
    </row>
    <row r="62" spans="1:60" outlineLevel="1" x14ac:dyDescent="0.25">
      <c r="A62" s="236">
        <v>18</v>
      </c>
      <c r="B62" s="237" t="s">
        <v>322</v>
      </c>
      <c r="C62" s="248" t="s">
        <v>323</v>
      </c>
      <c r="D62" s="238" t="s">
        <v>324</v>
      </c>
      <c r="E62" s="239">
        <v>1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41"/>
      <c r="S62" s="241" t="s">
        <v>163</v>
      </c>
      <c r="T62" s="242" t="s">
        <v>275</v>
      </c>
      <c r="U62" s="221">
        <v>0</v>
      </c>
      <c r="V62" s="221">
        <f>ROUND(E62*U62,2)</f>
        <v>0</v>
      </c>
      <c r="W62" s="221"/>
      <c r="X62" s="221" t="s">
        <v>132</v>
      </c>
      <c r="Y62" s="221" t="s">
        <v>133</v>
      </c>
      <c r="Z62" s="211"/>
      <c r="AA62" s="211"/>
      <c r="AB62" s="211"/>
      <c r="AC62" s="211"/>
      <c r="AD62" s="211"/>
      <c r="AE62" s="211"/>
      <c r="AF62" s="211"/>
      <c r="AG62" s="211" t="s">
        <v>134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2" x14ac:dyDescent="0.25">
      <c r="A63" s="218"/>
      <c r="B63" s="219"/>
      <c r="C63" s="255"/>
      <c r="D63" s="246"/>
      <c r="E63" s="246"/>
      <c r="F63" s="246"/>
      <c r="G63" s="246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1"/>
      <c r="AA63" s="211"/>
      <c r="AB63" s="211"/>
      <c r="AC63" s="211"/>
      <c r="AD63" s="211"/>
      <c r="AE63" s="211"/>
      <c r="AF63" s="211"/>
      <c r="AG63" s="211" t="s">
        <v>140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13" x14ac:dyDescent="0.25">
      <c r="A64" s="229" t="s">
        <v>125</v>
      </c>
      <c r="B64" s="230" t="s">
        <v>92</v>
      </c>
      <c r="C64" s="247" t="s">
        <v>93</v>
      </c>
      <c r="D64" s="231"/>
      <c r="E64" s="232"/>
      <c r="F64" s="233"/>
      <c r="G64" s="233">
        <f>SUMIF(AG65:AG92,"&lt;&gt;NOR",G65:G92)</f>
        <v>0</v>
      </c>
      <c r="H64" s="233"/>
      <c r="I64" s="233">
        <f>SUM(I65:I92)</f>
        <v>0</v>
      </c>
      <c r="J64" s="233"/>
      <c r="K64" s="233">
        <f>SUM(K65:K92)</f>
        <v>0</v>
      </c>
      <c r="L64" s="233"/>
      <c r="M64" s="233">
        <f>SUM(M65:M92)</f>
        <v>0</v>
      </c>
      <c r="N64" s="232"/>
      <c r="O64" s="232">
        <f>SUM(O65:O92)</f>
        <v>0.04</v>
      </c>
      <c r="P64" s="232"/>
      <c r="Q64" s="232">
        <f>SUM(Q65:Q92)</f>
        <v>0</v>
      </c>
      <c r="R64" s="233"/>
      <c r="S64" s="233"/>
      <c r="T64" s="234"/>
      <c r="U64" s="228"/>
      <c r="V64" s="228">
        <f>SUM(V65:V92)</f>
        <v>8.65</v>
      </c>
      <c r="W64" s="228"/>
      <c r="X64" s="228"/>
      <c r="Y64" s="228"/>
      <c r="AG64" t="s">
        <v>126</v>
      </c>
    </row>
    <row r="65" spans="1:60" outlineLevel="1" x14ac:dyDescent="0.25">
      <c r="A65" s="236">
        <v>19</v>
      </c>
      <c r="B65" s="237" t="s">
        <v>325</v>
      </c>
      <c r="C65" s="248" t="s">
        <v>326</v>
      </c>
      <c r="D65" s="238" t="s">
        <v>175</v>
      </c>
      <c r="E65" s="239">
        <v>1.35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41" t="s">
        <v>327</v>
      </c>
      <c r="S65" s="241" t="s">
        <v>131</v>
      </c>
      <c r="T65" s="242" t="s">
        <v>131</v>
      </c>
      <c r="U65" s="221">
        <v>0.05</v>
      </c>
      <c r="V65" s="221">
        <f>ROUND(E65*U65,2)</f>
        <v>7.0000000000000007E-2</v>
      </c>
      <c r="W65" s="221"/>
      <c r="X65" s="221" t="s">
        <v>132</v>
      </c>
      <c r="Y65" s="221" t="s">
        <v>133</v>
      </c>
      <c r="Z65" s="211"/>
      <c r="AA65" s="211"/>
      <c r="AB65" s="211"/>
      <c r="AC65" s="211"/>
      <c r="AD65" s="211"/>
      <c r="AE65" s="211"/>
      <c r="AF65" s="211"/>
      <c r="AG65" s="211" t="s">
        <v>328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2" x14ac:dyDescent="0.25">
      <c r="A66" s="218"/>
      <c r="B66" s="219"/>
      <c r="C66" s="250" t="s">
        <v>329</v>
      </c>
      <c r="D66" s="222"/>
      <c r="E66" s="223">
        <v>1.35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1"/>
      <c r="AA66" s="211"/>
      <c r="AB66" s="211"/>
      <c r="AC66" s="211"/>
      <c r="AD66" s="211"/>
      <c r="AE66" s="211"/>
      <c r="AF66" s="211"/>
      <c r="AG66" s="211" t="s">
        <v>138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2" x14ac:dyDescent="0.25">
      <c r="A67" s="218"/>
      <c r="B67" s="219"/>
      <c r="C67" s="251"/>
      <c r="D67" s="244"/>
      <c r="E67" s="244"/>
      <c r="F67" s="244"/>
      <c r="G67" s="244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1"/>
      <c r="AA67" s="211"/>
      <c r="AB67" s="211"/>
      <c r="AC67" s="211"/>
      <c r="AD67" s="211"/>
      <c r="AE67" s="211"/>
      <c r="AF67" s="211"/>
      <c r="AG67" s="211" t="s">
        <v>140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5">
      <c r="A68" s="236">
        <v>20</v>
      </c>
      <c r="B68" s="237" t="s">
        <v>330</v>
      </c>
      <c r="C68" s="248" t="s">
        <v>331</v>
      </c>
      <c r="D68" s="238" t="s">
        <v>170</v>
      </c>
      <c r="E68" s="239">
        <v>18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41" t="s">
        <v>327</v>
      </c>
      <c r="S68" s="241" t="s">
        <v>131</v>
      </c>
      <c r="T68" s="242" t="s">
        <v>131</v>
      </c>
      <c r="U68" s="221">
        <v>0.24</v>
      </c>
      <c r="V68" s="221">
        <f>ROUND(E68*U68,2)</f>
        <v>4.32</v>
      </c>
      <c r="W68" s="221"/>
      <c r="X68" s="221" t="s">
        <v>132</v>
      </c>
      <c r="Y68" s="221" t="s">
        <v>133</v>
      </c>
      <c r="Z68" s="211"/>
      <c r="AA68" s="211"/>
      <c r="AB68" s="211"/>
      <c r="AC68" s="211"/>
      <c r="AD68" s="211"/>
      <c r="AE68" s="211"/>
      <c r="AF68" s="211"/>
      <c r="AG68" s="211" t="s">
        <v>328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2" x14ac:dyDescent="0.25">
      <c r="A69" s="218"/>
      <c r="B69" s="219"/>
      <c r="C69" s="250" t="s">
        <v>291</v>
      </c>
      <c r="D69" s="222"/>
      <c r="E69" s="223">
        <v>18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1"/>
      <c r="AA69" s="211"/>
      <c r="AB69" s="211"/>
      <c r="AC69" s="211"/>
      <c r="AD69" s="211"/>
      <c r="AE69" s="211"/>
      <c r="AF69" s="211"/>
      <c r="AG69" s="211" t="s">
        <v>138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2" x14ac:dyDescent="0.25">
      <c r="A70" s="218"/>
      <c r="B70" s="219"/>
      <c r="C70" s="251"/>
      <c r="D70" s="244"/>
      <c r="E70" s="244"/>
      <c r="F70" s="244"/>
      <c r="G70" s="244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1"/>
      <c r="AA70" s="211"/>
      <c r="AB70" s="211"/>
      <c r="AC70" s="211"/>
      <c r="AD70" s="211"/>
      <c r="AE70" s="211"/>
      <c r="AF70" s="211"/>
      <c r="AG70" s="211" t="s">
        <v>140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5">
      <c r="A71" s="236">
        <v>21</v>
      </c>
      <c r="B71" s="237" t="s">
        <v>332</v>
      </c>
      <c r="C71" s="248" t="s">
        <v>333</v>
      </c>
      <c r="D71" s="238" t="s">
        <v>170</v>
      </c>
      <c r="E71" s="239">
        <v>18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 t="s">
        <v>327</v>
      </c>
      <c r="S71" s="241" t="s">
        <v>131</v>
      </c>
      <c r="T71" s="242" t="s">
        <v>131</v>
      </c>
      <c r="U71" s="221">
        <v>0.15</v>
      </c>
      <c r="V71" s="221">
        <f>ROUND(E71*U71,2)</f>
        <v>2.7</v>
      </c>
      <c r="W71" s="221"/>
      <c r="X71" s="221" t="s">
        <v>132</v>
      </c>
      <c r="Y71" s="221" t="s">
        <v>133</v>
      </c>
      <c r="Z71" s="211"/>
      <c r="AA71" s="211"/>
      <c r="AB71" s="211"/>
      <c r="AC71" s="211"/>
      <c r="AD71" s="211"/>
      <c r="AE71" s="211"/>
      <c r="AF71" s="211"/>
      <c r="AG71" s="211" t="s">
        <v>328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2" x14ac:dyDescent="0.25">
      <c r="A72" s="218"/>
      <c r="B72" s="219"/>
      <c r="C72" s="250" t="s">
        <v>334</v>
      </c>
      <c r="D72" s="222"/>
      <c r="E72" s="223">
        <v>18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1"/>
      <c r="AA72" s="211"/>
      <c r="AB72" s="211"/>
      <c r="AC72" s="211"/>
      <c r="AD72" s="211"/>
      <c r="AE72" s="211"/>
      <c r="AF72" s="211"/>
      <c r="AG72" s="211" t="s">
        <v>138</v>
      </c>
      <c r="AH72" s="211">
        <v>5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2" x14ac:dyDescent="0.25">
      <c r="A73" s="218"/>
      <c r="B73" s="219"/>
      <c r="C73" s="251"/>
      <c r="D73" s="244"/>
      <c r="E73" s="244"/>
      <c r="F73" s="244"/>
      <c r="G73" s="244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1"/>
      <c r="AA73" s="211"/>
      <c r="AB73" s="211"/>
      <c r="AC73" s="211"/>
      <c r="AD73" s="211"/>
      <c r="AE73" s="211"/>
      <c r="AF73" s="211"/>
      <c r="AG73" s="211" t="s">
        <v>140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5">
      <c r="A74" s="236">
        <v>22</v>
      </c>
      <c r="B74" s="237" t="s">
        <v>335</v>
      </c>
      <c r="C74" s="248" t="s">
        <v>336</v>
      </c>
      <c r="D74" s="238" t="s">
        <v>170</v>
      </c>
      <c r="E74" s="239">
        <v>21.4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39">
        <v>4.0000000000000003E-5</v>
      </c>
      <c r="O74" s="239">
        <f>ROUND(E74*N74,2)</f>
        <v>0</v>
      </c>
      <c r="P74" s="239">
        <v>0</v>
      </c>
      <c r="Q74" s="239">
        <f>ROUND(E74*P74,2)</f>
        <v>0</v>
      </c>
      <c r="R74" s="241" t="s">
        <v>327</v>
      </c>
      <c r="S74" s="241" t="s">
        <v>131</v>
      </c>
      <c r="T74" s="242" t="s">
        <v>131</v>
      </c>
      <c r="U74" s="221">
        <v>7.0000000000000007E-2</v>
      </c>
      <c r="V74" s="221">
        <f>ROUND(E74*U74,2)</f>
        <v>1.5</v>
      </c>
      <c r="W74" s="221"/>
      <c r="X74" s="221" t="s">
        <v>132</v>
      </c>
      <c r="Y74" s="221" t="s">
        <v>133</v>
      </c>
      <c r="Z74" s="211"/>
      <c r="AA74" s="211"/>
      <c r="AB74" s="211"/>
      <c r="AC74" s="211"/>
      <c r="AD74" s="211"/>
      <c r="AE74" s="211"/>
      <c r="AF74" s="211"/>
      <c r="AG74" s="211" t="s">
        <v>328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2" x14ac:dyDescent="0.25">
      <c r="A75" s="218"/>
      <c r="B75" s="219"/>
      <c r="C75" s="250" t="s">
        <v>291</v>
      </c>
      <c r="D75" s="222"/>
      <c r="E75" s="223">
        <v>18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1"/>
      <c r="AA75" s="211"/>
      <c r="AB75" s="211"/>
      <c r="AC75" s="211"/>
      <c r="AD75" s="211"/>
      <c r="AE75" s="211"/>
      <c r="AF75" s="211"/>
      <c r="AG75" s="211" t="s">
        <v>138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3" x14ac:dyDescent="0.25">
      <c r="A76" s="218"/>
      <c r="B76" s="219"/>
      <c r="C76" s="250" t="s">
        <v>337</v>
      </c>
      <c r="D76" s="222"/>
      <c r="E76" s="223">
        <v>3.4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1"/>
      <c r="AA76" s="211"/>
      <c r="AB76" s="211"/>
      <c r="AC76" s="211"/>
      <c r="AD76" s="211"/>
      <c r="AE76" s="211"/>
      <c r="AF76" s="211"/>
      <c r="AG76" s="211" t="s">
        <v>138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2" x14ac:dyDescent="0.25">
      <c r="A77" s="218"/>
      <c r="B77" s="219"/>
      <c r="C77" s="251"/>
      <c r="D77" s="244"/>
      <c r="E77" s="244"/>
      <c r="F77" s="244"/>
      <c r="G77" s="244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1"/>
      <c r="AA77" s="211"/>
      <c r="AB77" s="211"/>
      <c r="AC77" s="211"/>
      <c r="AD77" s="211"/>
      <c r="AE77" s="211"/>
      <c r="AF77" s="211"/>
      <c r="AG77" s="211" t="s">
        <v>140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5">
      <c r="A78" s="236">
        <v>23</v>
      </c>
      <c r="B78" s="237" t="s">
        <v>338</v>
      </c>
      <c r="C78" s="248" t="s">
        <v>339</v>
      </c>
      <c r="D78" s="238" t="s">
        <v>175</v>
      </c>
      <c r="E78" s="239">
        <v>1.35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1.1999999999999999E-3</v>
      </c>
      <c r="O78" s="239">
        <f>ROUND(E78*N78,2)</f>
        <v>0</v>
      </c>
      <c r="P78" s="239">
        <v>0</v>
      </c>
      <c r="Q78" s="239">
        <f>ROUND(E78*P78,2)</f>
        <v>0</v>
      </c>
      <c r="R78" s="241" t="s">
        <v>327</v>
      </c>
      <c r="S78" s="241" t="s">
        <v>131</v>
      </c>
      <c r="T78" s="242" t="s">
        <v>131</v>
      </c>
      <c r="U78" s="221">
        <v>0</v>
      </c>
      <c r="V78" s="221">
        <f>ROUND(E78*U78,2)</f>
        <v>0</v>
      </c>
      <c r="W78" s="221"/>
      <c r="X78" s="221" t="s">
        <v>132</v>
      </c>
      <c r="Y78" s="221" t="s">
        <v>133</v>
      </c>
      <c r="Z78" s="211"/>
      <c r="AA78" s="211"/>
      <c r="AB78" s="211"/>
      <c r="AC78" s="211"/>
      <c r="AD78" s="211"/>
      <c r="AE78" s="211"/>
      <c r="AF78" s="211"/>
      <c r="AG78" s="211" t="s">
        <v>328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2" x14ac:dyDescent="0.25">
      <c r="A79" s="218"/>
      <c r="B79" s="219"/>
      <c r="C79" s="250" t="s">
        <v>340</v>
      </c>
      <c r="D79" s="222"/>
      <c r="E79" s="223">
        <v>1.35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1"/>
      <c r="AA79" s="211"/>
      <c r="AB79" s="211"/>
      <c r="AC79" s="211"/>
      <c r="AD79" s="211"/>
      <c r="AE79" s="211"/>
      <c r="AF79" s="211"/>
      <c r="AG79" s="211" t="s">
        <v>138</v>
      </c>
      <c r="AH79" s="211">
        <v>5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2" x14ac:dyDescent="0.25">
      <c r="A80" s="218"/>
      <c r="B80" s="219"/>
      <c r="C80" s="251"/>
      <c r="D80" s="244"/>
      <c r="E80" s="244"/>
      <c r="F80" s="244"/>
      <c r="G80" s="244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1"/>
      <c r="AA80" s="211"/>
      <c r="AB80" s="211"/>
      <c r="AC80" s="211"/>
      <c r="AD80" s="211"/>
      <c r="AE80" s="211"/>
      <c r="AF80" s="211"/>
      <c r="AG80" s="211" t="s">
        <v>140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5">
      <c r="A81" s="236">
        <v>24</v>
      </c>
      <c r="B81" s="237" t="s">
        <v>341</v>
      </c>
      <c r="C81" s="248" t="s">
        <v>342</v>
      </c>
      <c r="D81" s="238" t="s">
        <v>343</v>
      </c>
      <c r="E81" s="239">
        <v>0.27</v>
      </c>
      <c r="F81" s="240"/>
      <c r="G81" s="241">
        <f>ROUND(E81*F81,2)</f>
        <v>0</v>
      </c>
      <c r="H81" s="240"/>
      <c r="I81" s="241">
        <f>ROUND(E81*H81,2)</f>
        <v>0</v>
      </c>
      <c r="J81" s="240"/>
      <c r="K81" s="241">
        <f>ROUND(E81*J81,2)</f>
        <v>0</v>
      </c>
      <c r="L81" s="241">
        <v>21</v>
      </c>
      <c r="M81" s="241">
        <f>G81*(1+L81/100)</f>
        <v>0</v>
      </c>
      <c r="N81" s="239">
        <v>1E-3</v>
      </c>
      <c r="O81" s="239">
        <f>ROUND(E81*N81,2)</f>
        <v>0</v>
      </c>
      <c r="P81" s="239">
        <v>0</v>
      </c>
      <c r="Q81" s="239">
        <f>ROUND(E81*P81,2)</f>
        <v>0</v>
      </c>
      <c r="R81" s="241" t="s">
        <v>190</v>
      </c>
      <c r="S81" s="241" t="s">
        <v>131</v>
      </c>
      <c r="T81" s="242" t="s">
        <v>131</v>
      </c>
      <c r="U81" s="221">
        <v>0</v>
      </c>
      <c r="V81" s="221">
        <f>ROUND(E81*U81,2)</f>
        <v>0</v>
      </c>
      <c r="W81" s="221"/>
      <c r="X81" s="221" t="s">
        <v>191</v>
      </c>
      <c r="Y81" s="221" t="s">
        <v>133</v>
      </c>
      <c r="Z81" s="211"/>
      <c r="AA81" s="211"/>
      <c r="AB81" s="211"/>
      <c r="AC81" s="211"/>
      <c r="AD81" s="211"/>
      <c r="AE81" s="211"/>
      <c r="AF81" s="211"/>
      <c r="AG81" s="211" t="s">
        <v>344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2" x14ac:dyDescent="0.25">
      <c r="A82" s="218"/>
      <c r="B82" s="219"/>
      <c r="C82" s="250" t="s">
        <v>345</v>
      </c>
      <c r="D82" s="222"/>
      <c r="E82" s="223">
        <v>0.27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1"/>
      <c r="AA82" s="211"/>
      <c r="AB82" s="211"/>
      <c r="AC82" s="211"/>
      <c r="AD82" s="211"/>
      <c r="AE82" s="211"/>
      <c r="AF82" s="211"/>
      <c r="AG82" s="211" t="s">
        <v>138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2" x14ac:dyDescent="0.25">
      <c r="A83" s="218"/>
      <c r="B83" s="219"/>
      <c r="C83" s="251"/>
      <c r="D83" s="244"/>
      <c r="E83" s="244"/>
      <c r="F83" s="244"/>
      <c r="G83" s="244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1"/>
      <c r="AA83" s="211"/>
      <c r="AB83" s="211"/>
      <c r="AC83" s="211"/>
      <c r="AD83" s="211"/>
      <c r="AE83" s="211"/>
      <c r="AF83" s="211"/>
      <c r="AG83" s="211" t="s">
        <v>140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ht="20" outlineLevel="1" x14ac:dyDescent="0.25">
      <c r="A84" s="236">
        <v>25</v>
      </c>
      <c r="B84" s="237" t="s">
        <v>346</v>
      </c>
      <c r="C84" s="248" t="s">
        <v>347</v>
      </c>
      <c r="D84" s="238" t="s">
        <v>343</v>
      </c>
      <c r="E84" s="239">
        <v>5.67</v>
      </c>
      <c r="F84" s="240"/>
      <c r="G84" s="241">
        <f>ROUND(E84*F84,2)</f>
        <v>0</v>
      </c>
      <c r="H84" s="240"/>
      <c r="I84" s="241">
        <f>ROUND(E84*H84,2)</f>
        <v>0</v>
      </c>
      <c r="J84" s="240"/>
      <c r="K84" s="241">
        <f>ROUND(E84*J84,2)</f>
        <v>0</v>
      </c>
      <c r="L84" s="241">
        <v>21</v>
      </c>
      <c r="M84" s="241">
        <f>G84*(1+L84/100)</f>
        <v>0</v>
      </c>
      <c r="N84" s="239">
        <v>1E-3</v>
      </c>
      <c r="O84" s="239">
        <f>ROUND(E84*N84,2)</f>
        <v>0.01</v>
      </c>
      <c r="P84" s="239">
        <v>0</v>
      </c>
      <c r="Q84" s="239">
        <f>ROUND(E84*P84,2)</f>
        <v>0</v>
      </c>
      <c r="R84" s="241" t="s">
        <v>190</v>
      </c>
      <c r="S84" s="241" t="s">
        <v>131</v>
      </c>
      <c r="T84" s="242" t="s">
        <v>131</v>
      </c>
      <c r="U84" s="221">
        <v>0</v>
      </c>
      <c r="V84" s="221">
        <f>ROUND(E84*U84,2)</f>
        <v>0</v>
      </c>
      <c r="W84" s="221"/>
      <c r="X84" s="221" t="s">
        <v>191</v>
      </c>
      <c r="Y84" s="221" t="s">
        <v>133</v>
      </c>
      <c r="Z84" s="211"/>
      <c r="AA84" s="211"/>
      <c r="AB84" s="211"/>
      <c r="AC84" s="211"/>
      <c r="AD84" s="211"/>
      <c r="AE84" s="211"/>
      <c r="AF84" s="211"/>
      <c r="AG84" s="211" t="s">
        <v>344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2" x14ac:dyDescent="0.25">
      <c r="A85" s="218"/>
      <c r="B85" s="219"/>
      <c r="C85" s="250" t="s">
        <v>348</v>
      </c>
      <c r="D85" s="222"/>
      <c r="E85" s="223">
        <v>5.67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1"/>
      <c r="AA85" s="211"/>
      <c r="AB85" s="211"/>
      <c r="AC85" s="211"/>
      <c r="AD85" s="211"/>
      <c r="AE85" s="211"/>
      <c r="AF85" s="211"/>
      <c r="AG85" s="211" t="s">
        <v>138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2" x14ac:dyDescent="0.25">
      <c r="A86" s="218"/>
      <c r="B86" s="219"/>
      <c r="C86" s="251"/>
      <c r="D86" s="244"/>
      <c r="E86" s="244"/>
      <c r="F86" s="244"/>
      <c r="G86" s="244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1"/>
      <c r="AA86" s="211"/>
      <c r="AB86" s="211"/>
      <c r="AC86" s="211"/>
      <c r="AD86" s="211"/>
      <c r="AE86" s="211"/>
      <c r="AF86" s="211"/>
      <c r="AG86" s="211" t="s">
        <v>140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5">
      <c r="A87" s="236">
        <v>26</v>
      </c>
      <c r="B87" s="237" t="s">
        <v>349</v>
      </c>
      <c r="C87" s="248" t="s">
        <v>350</v>
      </c>
      <c r="D87" s="238" t="s">
        <v>175</v>
      </c>
      <c r="E87" s="239">
        <v>1.62</v>
      </c>
      <c r="F87" s="240"/>
      <c r="G87" s="241">
        <f>ROUND(E87*F87,2)</f>
        <v>0</v>
      </c>
      <c r="H87" s="240"/>
      <c r="I87" s="241">
        <f>ROUND(E87*H87,2)</f>
        <v>0</v>
      </c>
      <c r="J87" s="240"/>
      <c r="K87" s="241">
        <f>ROUND(E87*J87,2)</f>
        <v>0</v>
      </c>
      <c r="L87" s="241">
        <v>21</v>
      </c>
      <c r="M87" s="241">
        <f>G87*(1+L87/100)</f>
        <v>0</v>
      </c>
      <c r="N87" s="239">
        <v>1.9199999999999998E-2</v>
      </c>
      <c r="O87" s="239">
        <f>ROUND(E87*N87,2)</f>
        <v>0.03</v>
      </c>
      <c r="P87" s="239">
        <v>0</v>
      </c>
      <c r="Q87" s="239">
        <f>ROUND(E87*P87,2)</f>
        <v>0</v>
      </c>
      <c r="R87" s="241"/>
      <c r="S87" s="241" t="s">
        <v>163</v>
      </c>
      <c r="T87" s="242" t="s">
        <v>275</v>
      </c>
      <c r="U87" s="221">
        <v>0</v>
      </c>
      <c r="V87" s="221">
        <f>ROUND(E87*U87,2)</f>
        <v>0</v>
      </c>
      <c r="W87" s="221"/>
      <c r="X87" s="221" t="s">
        <v>191</v>
      </c>
      <c r="Y87" s="221" t="s">
        <v>133</v>
      </c>
      <c r="Z87" s="211"/>
      <c r="AA87" s="211"/>
      <c r="AB87" s="211"/>
      <c r="AC87" s="211"/>
      <c r="AD87" s="211"/>
      <c r="AE87" s="211"/>
      <c r="AF87" s="211"/>
      <c r="AG87" s="211" t="s">
        <v>344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2" x14ac:dyDescent="0.25">
      <c r="A88" s="218"/>
      <c r="B88" s="219"/>
      <c r="C88" s="250" t="s">
        <v>351</v>
      </c>
      <c r="D88" s="222"/>
      <c r="E88" s="223">
        <v>1.62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1"/>
      <c r="AA88" s="211"/>
      <c r="AB88" s="211"/>
      <c r="AC88" s="211"/>
      <c r="AD88" s="211"/>
      <c r="AE88" s="211"/>
      <c r="AF88" s="211"/>
      <c r="AG88" s="211" t="s">
        <v>138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2" x14ac:dyDescent="0.25">
      <c r="A89" s="218"/>
      <c r="B89" s="219"/>
      <c r="C89" s="251"/>
      <c r="D89" s="244"/>
      <c r="E89" s="244"/>
      <c r="F89" s="244"/>
      <c r="G89" s="244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1"/>
      <c r="AA89" s="211"/>
      <c r="AB89" s="211"/>
      <c r="AC89" s="211"/>
      <c r="AD89" s="211"/>
      <c r="AE89" s="211"/>
      <c r="AF89" s="211"/>
      <c r="AG89" s="211" t="s">
        <v>140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5">
      <c r="A90" s="236">
        <v>27</v>
      </c>
      <c r="B90" s="237" t="s">
        <v>352</v>
      </c>
      <c r="C90" s="248" t="s">
        <v>353</v>
      </c>
      <c r="D90" s="238" t="s">
        <v>154</v>
      </c>
      <c r="E90" s="239">
        <v>3.952E-2</v>
      </c>
      <c r="F90" s="240"/>
      <c r="G90" s="241">
        <f>ROUND(E90*F90,2)</f>
        <v>0</v>
      </c>
      <c r="H90" s="240"/>
      <c r="I90" s="241">
        <f>ROUND(E90*H90,2)</f>
        <v>0</v>
      </c>
      <c r="J90" s="240"/>
      <c r="K90" s="241">
        <f>ROUND(E90*J90,2)</f>
        <v>0</v>
      </c>
      <c r="L90" s="241">
        <v>21</v>
      </c>
      <c r="M90" s="241">
        <f>G90*(1+L90/100)</f>
        <v>0</v>
      </c>
      <c r="N90" s="239">
        <v>0</v>
      </c>
      <c r="O90" s="239">
        <f>ROUND(E90*N90,2)</f>
        <v>0</v>
      </c>
      <c r="P90" s="239">
        <v>0</v>
      </c>
      <c r="Q90" s="239">
        <f>ROUND(E90*P90,2)</f>
        <v>0</v>
      </c>
      <c r="R90" s="241" t="s">
        <v>327</v>
      </c>
      <c r="S90" s="241" t="s">
        <v>131</v>
      </c>
      <c r="T90" s="242" t="s">
        <v>131</v>
      </c>
      <c r="U90" s="221">
        <v>1.5980000000000001</v>
      </c>
      <c r="V90" s="221">
        <f>ROUND(E90*U90,2)</f>
        <v>0.06</v>
      </c>
      <c r="W90" s="221"/>
      <c r="X90" s="221" t="s">
        <v>246</v>
      </c>
      <c r="Y90" s="221" t="s">
        <v>133</v>
      </c>
      <c r="Z90" s="211"/>
      <c r="AA90" s="211"/>
      <c r="AB90" s="211"/>
      <c r="AC90" s="211"/>
      <c r="AD90" s="211"/>
      <c r="AE90" s="211"/>
      <c r="AF90" s="211"/>
      <c r="AG90" s="211" t="s">
        <v>247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2" x14ac:dyDescent="0.25">
      <c r="A91" s="218"/>
      <c r="B91" s="219"/>
      <c r="C91" s="249" t="s">
        <v>271</v>
      </c>
      <c r="D91" s="243"/>
      <c r="E91" s="243"/>
      <c r="F91" s="243"/>
      <c r="G91" s="243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1"/>
      <c r="AA91" s="211"/>
      <c r="AB91" s="211"/>
      <c r="AC91" s="211"/>
      <c r="AD91" s="211"/>
      <c r="AE91" s="211"/>
      <c r="AF91" s="211"/>
      <c r="AG91" s="211" t="s">
        <v>136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2" x14ac:dyDescent="0.25">
      <c r="A92" s="218"/>
      <c r="B92" s="219"/>
      <c r="C92" s="251"/>
      <c r="D92" s="244"/>
      <c r="E92" s="244"/>
      <c r="F92" s="244"/>
      <c r="G92" s="244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1"/>
      <c r="AA92" s="211"/>
      <c r="AB92" s="211"/>
      <c r="AC92" s="211"/>
      <c r="AD92" s="211"/>
      <c r="AE92" s="211"/>
      <c r="AF92" s="211"/>
      <c r="AG92" s="211" t="s">
        <v>140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13" x14ac:dyDescent="0.25">
      <c r="A93" s="229" t="s">
        <v>125</v>
      </c>
      <c r="B93" s="230" t="s">
        <v>94</v>
      </c>
      <c r="C93" s="247" t="s">
        <v>95</v>
      </c>
      <c r="D93" s="231"/>
      <c r="E93" s="232"/>
      <c r="F93" s="233"/>
      <c r="G93" s="233">
        <f>SUMIF(AG94:AG123,"&lt;&gt;NOR",G94:G123)</f>
        <v>0</v>
      </c>
      <c r="H93" s="233"/>
      <c r="I93" s="233">
        <f>SUM(I94:I123)</f>
        <v>0</v>
      </c>
      <c r="J93" s="233"/>
      <c r="K93" s="233">
        <f>SUM(K94:K123)</f>
        <v>0</v>
      </c>
      <c r="L93" s="233"/>
      <c r="M93" s="233">
        <f>SUM(M94:M123)</f>
        <v>0</v>
      </c>
      <c r="N93" s="232"/>
      <c r="O93" s="232">
        <f>SUM(O94:O123)</f>
        <v>0.81</v>
      </c>
      <c r="P93" s="232"/>
      <c r="Q93" s="232">
        <f>SUM(Q94:Q123)</f>
        <v>0</v>
      </c>
      <c r="R93" s="233"/>
      <c r="S93" s="233"/>
      <c r="T93" s="234"/>
      <c r="U93" s="228"/>
      <c r="V93" s="228">
        <f>SUM(V94:V123)</f>
        <v>42.39</v>
      </c>
      <c r="W93" s="228"/>
      <c r="X93" s="228"/>
      <c r="Y93" s="228"/>
      <c r="AG93" t="s">
        <v>126</v>
      </c>
    </row>
    <row r="94" spans="1:60" outlineLevel="1" x14ac:dyDescent="0.25">
      <c r="A94" s="236">
        <v>28</v>
      </c>
      <c r="B94" s="237" t="s">
        <v>354</v>
      </c>
      <c r="C94" s="248" t="s">
        <v>355</v>
      </c>
      <c r="D94" s="238" t="s">
        <v>175</v>
      </c>
      <c r="E94" s="239">
        <v>28.5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41" t="s">
        <v>327</v>
      </c>
      <c r="S94" s="241" t="s">
        <v>131</v>
      </c>
      <c r="T94" s="242" t="s">
        <v>131</v>
      </c>
      <c r="U94" s="221">
        <v>0.05</v>
      </c>
      <c r="V94" s="221">
        <f>ROUND(E94*U94,2)</f>
        <v>1.43</v>
      </c>
      <c r="W94" s="221"/>
      <c r="X94" s="221" t="s">
        <v>132</v>
      </c>
      <c r="Y94" s="221" t="s">
        <v>133</v>
      </c>
      <c r="Z94" s="211"/>
      <c r="AA94" s="211"/>
      <c r="AB94" s="211"/>
      <c r="AC94" s="211"/>
      <c r="AD94" s="211"/>
      <c r="AE94" s="211"/>
      <c r="AF94" s="211"/>
      <c r="AG94" s="211" t="s">
        <v>328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2" x14ac:dyDescent="0.25">
      <c r="A95" s="218"/>
      <c r="B95" s="219"/>
      <c r="C95" s="250" t="s">
        <v>294</v>
      </c>
      <c r="D95" s="222"/>
      <c r="E95" s="223">
        <v>28.5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1"/>
      <c r="AA95" s="211"/>
      <c r="AB95" s="211"/>
      <c r="AC95" s="211"/>
      <c r="AD95" s="211"/>
      <c r="AE95" s="211"/>
      <c r="AF95" s="211"/>
      <c r="AG95" s="211" t="s">
        <v>138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2" x14ac:dyDescent="0.25">
      <c r="A96" s="218"/>
      <c r="B96" s="219"/>
      <c r="C96" s="251"/>
      <c r="D96" s="244"/>
      <c r="E96" s="244"/>
      <c r="F96" s="244"/>
      <c r="G96" s="244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1"/>
      <c r="AA96" s="211"/>
      <c r="AB96" s="211"/>
      <c r="AC96" s="211"/>
      <c r="AD96" s="211"/>
      <c r="AE96" s="211"/>
      <c r="AF96" s="211"/>
      <c r="AG96" s="211" t="s">
        <v>140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5">
      <c r="A97" s="236">
        <v>29</v>
      </c>
      <c r="B97" s="237" t="s">
        <v>356</v>
      </c>
      <c r="C97" s="248" t="s">
        <v>357</v>
      </c>
      <c r="D97" s="238" t="s">
        <v>358</v>
      </c>
      <c r="E97" s="239">
        <v>10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41" t="s">
        <v>327</v>
      </c>
      <c r="S97" s="241" t="s">
        <v>131</v>
      </c>
      <c r="T97" s="242" t="s">
        <v>131</v>
      </c>
      <c r="U97" s="221">
        <v>0.1</v>
      </c>
      <c r="V97" s="221">
        <f>ROUND(E97*U97,2)</f>
        <v>1</v>
      </c>
      <c r="W97" s="221"/>
      <c r="X97" s="221" t="s">
        <v>132</v>
      </c>
      <c r="Y97" s="221" t="s">
        <v>133</v>
      </c>
      <c r="Z97" s="211"/>
      <c r="AA97" s="211"/>
      <c r="AB97" s="211"/>
      <c r="AC97" s="211"/>
      <c r="AD97" s="211"/>
      <c r="AE97" s="211"/>
      <c r="AF97" s="211"/>
      <c r="AG97" s="211" t="s">
        <v>328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2" x14ac:dyDescent="0.25">
      <c r="A98" s="218"/>
      <c r="B98" s="219"/>
      <c r="C98" s="255"/>
      <c r="D98" s="246"/>
      <c r="E98" s="246"/>
      <c r="F98" s="246"/>
      <c r="G98" s="246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1"/>
      <c r="AA98" s="211"/>
      <c r="AB98" s="211"/>
      <c r="AC98" s="211"/>
      <c r="AD98" s="211"/>
      <c r="AE98" s="211"/>
      <c r="AF98" s="211"/>
      <c r="AG98" s="211" t="s">
        <v>140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5">
      <c r="A99" s="236">
        <v>30</v>
      </c>
      <c r="B99" s="237" t="s">
        <v>359</v>
      </c>
      <c r="C99" s="248" t="s">
        <v>360</v>
      </c>
      <c r="D99" s="238" t="s">
        <v>358</v>
      </c>
      <c r="E99" s="239">
        <v>4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41" t="s">
        <v>327</v>
      </c>
      <c r="S99" s="241" t="s">
        <v>131</v>
      </c>
      <c r="T99" s="242" t="s">
        <v>131</v>
      </c>
      <c r="U99" s="221">
        <v>0.11</v>
      </c>
      <c r="V99" s="221">
        <f>ROUND(E99*U99,2)</f>
        <v>0.44</v>
      </c>
      <c r="W99" s="221"/>
      <c r="X99" s="221" t="s">
        <v>132</v>
      </c>
      <c r="Y99" s="221" t="s">
        <v>133</v>
      </c>
      <c r="Z99" s="211"/>
      <c r="AA99" s="211"/>
      <c r="AB99" s="211"/>
      <c r="AC99" s="211"/>
      <c r="AD99" s="211"/>
      <c r="AE99" s="211"/>
      <c r="AF99" s="211"/>
      <c r="AG99" s="211" t="s">
        <v>328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2" x14ac:dyDescent="0.25">
      <c r="A100" s="218"/>
      <c r="B100" s="219"/>
      <c r="C100" s="255"/>
      <c r="D100" s="246"/>
      <c r="E100" s="246"/>
      <c r="F100" s="246"/>
      <c r="G100" s="246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1"/>
      <c r="AA100" s="211"/>
      <c r="AB100" s="211"/>
      <c r="AC100" s="211"/>
      <c r="AD100" s="211"/>
      <c r="AE100" s="211"/>
      <c r="AF100" s="211"/>
      <c r="AG100" s="211" t="s">
        <v>140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5">
      <c r="A101" s="236">
        <v>31</v>
      </c>
      <c r="B101" s="237" t="s">
        <v>361</v>
      </c>
      <c r="C101" s="248" t="s">
        <v>362</v>
      </c>
      <c r="D101" s="238" t="s">
        <v>170</v>
      </c>
      <c r="E101" s="239">
        <v>20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41" t="s">
        <v>327</v>
      </c>
      <c r="S101" s="241" t="s">
        <v>131</v>
      </c>
      <c r="T101" s="242" t="s">
        <v>131</v>
      </c>
      <c r="U101" s="221">
        <v>0.13</v>
      </c>
      <c r="V101" s="221">
        <f>ROUND(E101*U101,2)</f>
        <v>2.6</v>
      </c>
      <c r="W101" s="221"/>
      <c r="X101" s="221" t="s">
        <v>132</v>
      </c>
      <c r="Y101" s="221" t="s">
        <v>133</v>
      </c>
      <c r="Z101" s="211"/>
      <c r="AA101" s="211"/>
      <c r="AB101" s="211"/>
      <c r="AC101" s="211"/>
      <c r="AD101" s="211"/>
      <c r="AE101" s="211"/>
      <c r="AF101" s="211"/>
      <c r="AG101" s="211" t="s">
        <v>328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2" x14ac:dyDescent="0.25">
      <c r="A102" s="218"/>
      <c r="B102" s="219"/>
      <c r="C102" s="255"/>
      <c r="D102" s="246"/>
      <c r="E102" s="246"/>
      <c r="F102" s="246"/>
      <c r="G102" s="246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1"/>
      <c r="AA102" s="211"/>
      <c r="AB102" s="211"/>
      <c r="AC102" s="211"/>
      <c r="AD102" s="211"/>
      <c r="AE102" s="211"/>
      <c r="AF102" s="211"/>
      <c r="AG102" s="211" t="s">
        <v>140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5">
      <c r="A103" s="236">
        <v>32</v>
      </c>
      <c r="B103" s="237" t="s">
        <v>363</v>
      </c>
      <c r="C103" s="248" t="s">
        <v>364</v>
      </c>
      <c r="D103" s="238" t="s">
        <v>175</v>
      </c>
      <c r="E103" s="239">
        <v>28.5</v>
      </c>
      <c r="F103" s="240"/>
      <c r="G103" s="241">
        <f>ROUND(E103*F103,2)</f>
        <v>0</v>
      </c>
      <c r="H103" s="240"/>
      <c r="I103" s="241">
        <f>ROUND(E103*H103,2)</f>
        <v>0</v>
      </c>
      <c r="J103" s="240"/>
      <c r="K103" s="241">
        <f>ROUND(E103*J103,2)</f>
        <v>0</v>
      </c>
      <c r="L103" s="241">
        <v>21</v>
      </c>
      <c r="M103" s="241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41" t="s">
        <v>327</v>
      </c>
      <c r="S103" s="241" t="s">
        <v>131</v>
      </c>
      <c r="T103" s="242" t="s">
        <v>131</v>
      </c>
      <c r="U103" s="221">
        <v>1.25</v>
      </c>
      <c r="V103" s="221">
        <f>ROUND(E103*U103,2)</f>
        <v>35.630000000000003</v>
      </c>
      <c r="W103" s="221"/>
      <c r="X103" s="221" t="s">
        <v>132</v>
      </c>
      <c r="Y103" s="221" t="s">
        <v>133</v>
      </c>
      <c r="Z103" s="211"/>
      <c r="AA103" s="211"/>
      <c r="AB103" s="211"/>
      <c r="AC103" s="211"/>
      <c r="AD103" s="211"/>
      <c r="AE103" s="211"/>
      <c r="AF103" s="211"/>
      <c r="AG103" s="211" t="s">
        <v>328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outlineLevel="2" x14ac:dyDescent="0.25">
      <c r="A104" s="218"/>
      <c r="B104" s="219"/>
      <c r="C104" s="249" t="s">
        <v>365</v>
      </c>
      <c r="D104" s="243"/>
      <c r="E104" s="243"/>
      <c r="F104" s="243"/>
      <c r="G104" s="243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1"/>
      <c r="AA104" s="211"/>
      <c r="AB104" s="211"/>
      <c r="AC104" s="211"/>
      <c r="AD104" s="211"/>
      <c r="AE104" s="211"/>
      <c r="AF104" s="211"/>
      <c r="AG104" s="211" t="s">
        <v>136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2" x14ac:dyDescent="0.25">
      <c r="A105" s="218"/>
      <c r="B105" s="219"/>
      <c r="C105" s="250" t="s">
        <v>294</v>
      </c>
      <c r="D105" s="222"/>
      <c r="E105" s="223">
        <v>28.5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1"/>
      <c r="AA105" s="211"/>
      <c r="AB105" s="211"/>
      <c r="AC105" s="211"/>
      <c r="AD105" s="211"/>
      <c r="AE105" s="211"/>
      <c r="AF105" s="211"/>
      <c r="AG105" s="211" t="s">
        <v>138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2" x14ac:dyDescent="0.25">
      <c r="A106" s="218"/>
      <c r="B106" s="219"/>
      <c r="C106" s="251"/>
      <c r="D106" s="244"/>
      <c r="E106" s="244"/>
      <c r="F106" s="244"/>
      <c r="G106" s="244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1"/>
      <c r="AA106" s="211"/>
      <c r="AB106" s="211"/>
      <c r="AC106" s="211"/>
      <c r="AD106" s="211"/>
      <c r="AE106" s="211"/>
      <c r="AF106" s="211"/>
      <c r="AG106" s="211" t="s">
        <v>140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ht="20" outlineLevel="1" x14ac:dyDescent="0.25">
      <c r="A107" s="236">
        <v>33</v>
      </c>
      <c r="B107" s="237" t="s">
        <v>366</v>
      </c>
      <c r="C107" s="248" t="s">
        <v>367</v>
      </c>
      <c r="D107" s="238" t="s">
        <v>175</v>
      </c>
      <c r="E107" s="239">
        <v>28.5</v>
      </c>
      <c r="F107" s="240"/>
      <c r="G107" s="241">
        <f>ROUND(E107*F107,2)</f>
        <v>0</v>
      </c>
      <c r="H107" s="240"/>
      <c r="I107" s="241">
        <f>ROUND(E107*H107,2)</f>
        <v>0</v>
      </c>
      <c r="J107" s="240"/>
      <c r="K107" s="241">
        <f>ROUND(E107*J107,2)</f>
        <v>0</v>
      </c>
      <c r="L107" s="241">
        <v>21</v>
      </c>
      <c r="M107" s="241">
        <f>G107*(1+L107/100)</f>
        <v>0</v>
      </c>
      <c r="N107" s="239">
        <v>4.0000000000000002E-4</v>
      </c>
      <c r="O107" s="239">
        <f>ROUND(E107*N107,2)</f>
        <v>0.01</v>
      </c>
      <c r="P107" s="239">
        <v>0</v>
      </c>
      <c r="Q107" s="239">
        <f>ROUND(E107*P107,2)</f>
        <v>0</v>
      </c>
      <c r="R107" s="241" t="s">
        <v>327</v>
      </c>
      <c r="S107" s="241" t="s">
        <v>131</v>
      </c>
      <c r="T107" s="242" t="s">
        <v>131</v>
      </c>
      <c r="U107" s="221">
        <v>0</v>
      </c>
      <c r="V107" s="221">
        <f>ROUND(E107*U107,2)</f>
        <v>0</v>
      </c>
      <c r="W107" s="221"/>
      <c r="X107" s="221" t="s">
        <v>132</v>
      </c>
      <c r="Y107" s="221" t="s">
        <v>133</v>
      </c>
      <c r="Z107" s="211"/>
      <c r="AA107" s="211"/>
      <c r="AB107" s="211"/>
      <c r="AC107" s="211"/>
      <c r="AD107" s="211"/>
      <c r="AE107" s="211"/>
      <c r="AF107" s="211"/>
      <c r="AG107" s="211" t="s">
        <v>328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2" x14ac:dyDescent="0.25">
      <c r="A108" s="218"/>
      <c r="B108" s="219"/>
      <c r="C108" s="250" t="s">
        <v>368</v>
      </c>
      <c r="D108" s="222"/>
      <c r="E108" s="223">
        <v>28.5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1"/>
      <c r="AA108" s="211"/>
      <c r="AB108" s="211"/>
      <c r="AC108" s="211"/>
      <c r="AD108" s="211"/>
      <c r="AE108" s="211"/>
      <c r="AF108" s="211"/>
      <c r="AG108" s="211" t="s">
        <v>138</v>
      </c>
      <c r="AH108" s="211">
        <v>5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2" x14ac:dyDescent="0.25">
      <c r="A109" s="218"/>
      <c r="B109" s="219"/>
      <c r="C109" s="251"/>
      <c r="D109" s="244"/>
      <c r="E109" s="244"/>
      <c r="F109" s="244"/>
      <c r="G109" s="244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1"/>
      <c r="AA109" s="211"/>
      <c r="AB109" s="211"/>
      <c r="AC109" s="211"/>
      <c r="AD109" s="211"/>
      <c r="AE109" s="211"/>
      <c r="AF109" s="211"/>
      <c r="AG109" s="211" t="s">
        <v>140</v>
      </c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0" outlineLevel="1" x14ac:dyDescent="0.25">
      <c r="A110" s="236">
        <v>34</v>
      </c>
      <c r="B110" s="237" t="s">
        <v>369</v>
      </c>
      <c r="C110" s="248" t="s">
        <v>370</v>
      </c>
      <c r="D110" s="238" t="s">
        <v>343</v>
      </c>
      <c r="E110" s="239">
        <v>5.7</v>
      </c>
      <c r="F110" s="240"/>
      <c r="G110" s="241">
        <f>ROUND(E110*F110,2)</f>
        <v>0</v>
      </c>
      <c r="H110" s="240"/>
      <c r="I110" s="241">
        <f>ROUND(E110*H110,2)</f>
        <v>0</v>
      </c>
      <c r="J110" s="240"/>
      <c r="K110" s="241">
        <f>ROUND(E110*J110,2)</f>
        <v>0</v>
      </c>
      <c r="L110" s="241">
        <v>21</v>
      </c>
      <c r="M110" s="241">
        <f>G110*(1+L110/100)</f>
        <v>0</v>
      </c>
      <c r="N110" s="239">
        <v>1E-3</v>
      </c>
      <c r="O110" s="239">
        <f>ROUND(E110*N110,2)</f>
        <v>0.01</v>
      </c>
      <c r="P110" s="239">
        <v>0</v>
      </c>
      <c r="Q110" s="239">
        <f>ROUND(E110*P110,2)</f>
        <v>0</v>
      </c>
      <c r="R110" s="241" t="s">
        <v>190</v>
      </c>
      <c r="S110" s="241" t="s">
        <v>131</v>
      </c>
      <c r="T110" s="242" t="s">
        <v>131</v>
      </c>
      <c r="U110" s="221">
        <v>0</v>
      </c>
      <c r="V110" s="221">
        <f>ROUND(E110*U110,2)</f>
        <v>0</v>
      </c>
      <c r="W110" s="221"/>
      <c r="X110" s="221" t="s">
        <v>191</v>
      </c>
      <c r="Y110" s="221" t="s">
        <v>133</v>
      </c>
      <c r="Z110" s="211"/>
      <c r="AA110" s="211"/>
      <c r="AB110" s="211"/>
      <c r="AC110" s="211"/>
      <c r="AD110" s="211"/>
      <c r="AE110" s="211"/>
      <c r="AF110" s="211"/>
      <c r="AG110" s="211" t="s">
        <v>344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2" x14ac:dyDescent="0.25">
      <c r="A111" s="218"/>
      <c r="B111" s="219"/>
      <c r="C111" s="250" t="s">
        <v>371</v>
      </c>
      <c r="D111" s="222"/>
      <c r="E111" s="223">
        <v>5.7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1"/>
      <c r="AA111" s="211"/>
      <c r="AB111" s="211"/>
      <c r="AC111" s="211"/>
      <c r="AD111" s="211"/>
      <c r="AE111" s="211"/>
      <c r="AF111" s="211"/>
      <c r="AG111" s="211" t="s">
        <v>138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2" x14ac:dyDescent="0.25">
      <c r="A112" s="218"/>
      <c r="B112" s="219"/>
      <c r="C112" s="251"/>
      <c r="D112" s="244"/>
      <c r="E112" s="244"/>
      <c r="F112" s="244"/>
      <c r="G112" s="244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1"/>
      <c r="AA112" s="211"/>
      <c r="AB112" s="211"/>
      <c r="AC112" s="211"/>
      <c r="AD112" s="211"/>
      <c r="AE112" s="211"/>
      <c r="AF112" s="211"/>
      <c r="AG112" s="211" t="s">
        <v>140</v>
      </c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ht="20" outlineLevel="1" x14ac:dyDescent="0.25">
      <c r="A113" s="236">
        <v>35</v>
      </c>
      <c r="B113" s="237" t="s">
        <v>346</v>
      </c>
      <c r="C113" s="248" t="s">
        <v>347</v>
      </c>
      <c r="D113" s="238" t="s">
        <v>343</v>
      </c>
      <c r="E113" s="239">
        <v>119.7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1E-3</v>
      </c>
      <c r="O113" s="239">
        <f>ROUND(E113*N113,2)</f>
        <v>0.12</v>
      </c>
      <c r="P113" s="239">
        <v>0</v>
      </c>
      <c r="Q113" s="239">
        <f>ROUND(E113*P113,2)</f>
        <v>0</v>
      </c>
      <c r="R113" s="241" t="s">
        <v>190</v>
      </c>
      <c r="S113" s="241" t="s">
        <v>131</v>
      </c>
      <c r="T113" s="242" t="s">
        <v>131</v>
      </c>
      <c r="U113" s="221">
        <v>0</v>
      </c>
      <c r="V113" s="221">
        <f>ROUND(E113*U113,2)</f>
        <v>0</v>
      </c>
      <c r="W113" s="221"/>
      <c r="X113" s="221" t="s">
        <v>191</v>
      </c>
      <c r="Y113" s="221" t="s">
        <v>133</v>
      </c>
      <c r="Z113" s="211"/>
      <c r="AA113" s="211"/>
      <c r="AB113" s="211"/>
      <c r="AC113" s="211"/>
      <c r="AD113" s="211"/>
      <c r="AE113" s="211"/>
      <c r="AF113" s="211"/>
      <c r="AG113" s="211" t="s">
        <v>344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2" x14ac:dyDescent="0.25">
      <c r="A114" s="218"/>
      <c r="B114" s="219"/>
      <c r="C114" s="250" t="s">
        <v>372</v>
      </c>
      <c r="D114" s="222"/>
      <c r="E114" s="223">
        <v>119.7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1"/>
      <c r="AA114" s="211"/>
      <c r="AB114" s="211"/>
      <c r="AC114" s="211"/>
      <c r="AD114" s="211"/>
      <c r="AE114" s="211"/>
      <c r="AF114" s="211"/>
      <c r="AG114" s="211" t="s">
        <v>138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2" x14ac:dyDescent="0.25">
      <c r="A115" s="218"/>
      <c r="B115" s="219"/>
      <c r="C115" s="251"/>
      <c r="D115" s="244"/>
      <c r="E115" s="244"/>
      <c r="F115" s="244"/>
      <c r="G115" s="244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1"/>
      <c r="AA115" s="211"/>
      <c r="AB115" s="211"/>
      <c r="AC115" s="211"/>
      <c r="AD115" s="211"/>
      <c r="AE115" s="211"/>
      <c r="AF115" s="211"/>
      <c r="AG115" s="211" t="s">
        <v>140</v>
      </c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5">
      <c r="A116" s="236">
        <v>36</v>
      </c>
      <c r="B116" s="237" t="s">
        <v>373</v>
      </c>
      <c r="C116" s="248" t="s">
        <v>374</v>
      </c>
      <c r="D116" s="238" t="s">
        <v>170</v>
      </c>
      <c r="E116" s="239">
        <v>22</v>
      </c>
      <c r="F116" s="240"/>
      <c r="G116" s="241">
        <f>ROUND(E116*F116,2)</f>
        <v>0</v>
      </c>
      <c r="H116" s="240"/>
      <c r="I116" s="241">
        <f>ROUND(E116*H116,2)</f>
        <v>0</v>
      </c>
      <c r="J116" s="240"/>
      <c r="K116" s="241">
        <f>ROUND(E116*J116,2)</f>
        <v>0</v>
      </c>
      <c r="L116" s="241">
        <v>21</v>
      </c>
      <c r="M116" s="241">
        <f>G116*(1+L116/100)</f>
        <v>0</v>
      </c>
      <c r="N116" s="239">
        <v>3.2000000000000003E-4</v>
      </c>
      <c r="O116" s="239">
        <f>ROUND(E116*N116,2)</f>
        <v>0.01</v>
      </c>
      <c r="P116" s="239">
        <v>0</v>
      </c>
      <c r="Q116" s="239">
        <f>ROUND(E116*P116,2)</f>
        <v>0</v>
      </c>
      <c r="R116" s="241"/>
      <c r="S116" s="241" t="s">
        <v>163</v>
      </c>
      <c r="T116" s="242" t="s">
        <v>164</v>
      </c>
      <c r="U116" s="221">
        <v>0</v>
      </c>
      <c r="V116" s="221">
        <f>ROUND(E116*U116,2)</f>
        <v>0</v>
      </c>
      <c r="W116" s="221"/>
      <c r="X116" s="221" t="s">
        <v>191</v>
      </c>
      <c r="Y116" s="221" t="s">
        <v>133</v>
      </c>
      <c r="Z116" s="211"/>
      <c r="AA116" s="211"/>
      <c r="AB116" s="211"/>
      <c r="AC116" s="211"/>
      <c r="AD116" s="211"/>
      <c r="AE116" s="211"/>
      <c r="AF116" s="211"/>
      <c r="AG116" s="211" t="s">
        <v>344</v>
      </c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2" x14ac:dyDescent="0.25">
      <c r="A117" s="218"/>
      <c r="B117" s="219"/>
      <c r="C117" s="250" t="s">
        <v>375</v>
      </c>
      <c r="D117" s="222"/>
      <c r="E117" s="223">
        <v>22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1"/>
      <c r="AA117" s="211"/>
      <c r="AB117" s="211"/>
      <c r="AC117" s="211"/>
      <c r="AD117" s="211"/>
      <c r="AE117" s="211"/>
      <c r="AF117" s="211"/>
      <c r="AG117" s="211" t="s">
        <v>138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outlineLevel="2" x14ac:dyDescent="0.25">
      <c r="A118" s="218"/>
      <c r="B118" s="219"/>
      <c r="C118" s="251"/>
      <c r="D118" s="244"/>
      <c r="E118" s="244"/>
      <c r="F118" s="244"/>
      <c r="G118" s="244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1"/>
      <c r="AA118" s="211"/>
      <c r="AB118" s="211"/>
      <c r="AC118" s="211"/>
      <c r="AD118" s="211"/>
      <c r="AE118" s="211"/>
      <c r="AF118" s="211"/>
      <c r="AG118" s="211" t="s">
        <v>140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5">
      <c r="A119" s="236">
        <v>37</v>
      </c>
      <c r="B119" s="237" t="s">
        <v>376</v>
      </c>
      <c r="C119" s="248" t="s">
        <v>377</v>
      </c>
      <c r="D119" s="238" t="s">
        <v>175</v>
      </c>
      <c r="E119" s="239">
        <v>34.200000000000003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39">
        <v>1.9429999999999999E-2</v>
      </c>
      <c r="O119" s="239">
        <f>ROUND(E119*N119,2)</f>
        <v>0.66</v>
      </c>
      <c r="P119" s="239">
        <v>0</v>
      </c>
      <c r="Q119" s="239">
        <f>ROUND(E119*P119,2)</f>
        <v>0</v>
      </c>
      <c r="R119" s="241"/>
      <c r="S119" s="241" t="s">
        <v>163</v>
      </c>
      <c r="T119" s="242" t="s">
        <v>275</v>
      </c>
      <c r="U119" s="221">
        <v>0</v>
      </c>
      <c r="V119" s="221">
        <f>ROUND(E119*U119,2)</f>
        <v>0</v>
      </c>
      <c r="W119" s="221"/>
      <c r="X119" s="221" t="s">
        <v>191</v>
      </c>
      <c r="Y119" s="221" t="s">
        <v>133</v>
      </c>
      <c r="Z119" s="211"/>
      <c r="AA119" s="211"/>
      <c r="AB119" s="211"/>
      <c r="AC119" s="211"/>
      <c r="AD119" s="211"/>
      <c r="AE119" s="211"/>
      <c r="AF119" s="211"/>
      <c r="AG119" s="211" t="s">
        <v>344</v>
      </c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2" x14ac:dyDescent="0.25">
      <c r="A120" s="218"/>
      <c r="B120" s="219"/>
      <c r="C120" s="250" t="s">
        <v>378</v>
      </c>
      <c r="D120" s="222"/>
      <c r="E120" s="223">
        <v>34.200000000000003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1"/>
      <c r="AA120" s="211"/>
      <c r="AB120" s="211"/>
      <c r="AC120" s="211"/>
      <c r="AD120" s="211"/>
      <c r="AE120" s="211"/>
      <c r="AF120" s="211"/>
      <c r="AG120" s="211" t="s">
        <v>138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2" x14ac:dyDescent="0.25">
      <c r="A121" s="218"/>
      <c r="B121" s="219"/>
      <c r="C121" s="251"/>
      <c r="D121" s="244"/>
      <c r="E121" s="244"/>
      <c r="F121" s="244"/>
      <c r="G121" s="244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1"/>
      <c r="AA121" s="211"/>
      <c r="AB121" s="211"/>
      <c r="AC121" s="211"/>
      <c r="AD121" s="211"/>
      <c r="AE121" s="211"/>
      <c r="AF121" s="211"/>
      <c r="AG121" s="211" t="s">
        <v>140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5">
      <c r="A122" s="236">
        <v>38</v>
      </c>
      <c r="B122" s="237" t="s">
        <v>379</v>
      </c>
      <c r="C122" s="248" t="s">
        <v>380</v>
      </c>
      <c r="D122" s="238" t="s">
        <v>154</v>
      </c>
      <c r="E122" s="239">
        <v>0.80835000000000001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21</v>
      </c>
      <c r="M122" s="241">
        <f>G122*(1+L122/100)</f>
        <v>0</v>
      </c>
      <c r="N122" s="239">
        <v>0</v>
      </c>
      <c r="O122" s="239">
        <f>ROUND(E122*N122,2)</f>
        <v>0</v>
      </c>
      <c r="P122" s="239">
        <v>0</v>
      </c>
      <c r="Q122" s="239">
        <f>ROUND(E122*P122,2)</f>
        <v>0</v>
      </c>
      <c r="R122" s="241" t="s">
        <v>327</v>
      </c>
      <c r="S122" s="241" t="s">
        <v>131</v>
      </c>
      <c r="T122" s="242" t="s">
        <v>131</v>
      </c>
      <c r="U122" s="221">
        <v>1.5980000000000001</v>
      </c>
      <c r="V122" s="221">
        <f>ROUND(E122*U122,2)</f>
        <v>1.29</v>
      </c>
      <c r="W122" s="221"/>
      <c r="X122" s="221" t="s">
        <v>246</v>
      </c>
      <c r="Y122" s="221" t="s">
        <v>133</v>
      </c>
      <c r="Z122" s="211"/>
      <c r="AA122" s="211"/>
      <c r="AB122" s="211"/>
      <c r="AC122" s="211"/>
      <c r="AD122" s="211"/>
      <c r="AE122" s="211"/>
      <c r="AF122" s="211"/>
      <c r="AG122" s="211" t="s">
        <v>247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2" x14ac:dyDescent="0.25">
      <c r="A123" s="218"/>
      <c r="B123" s="219"/>
      <c r="C123" s="255"/>
      <c r="D123" s="246"/>
      <c r="E123" s="246"/>
      <c r="F123" s="246"/>
      <c r="G123" s="246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1"/>
      <c r="AA123" s="211"/>
      <c r="AB123" s="211"/>
      <c r="AC123" s="211"/>
      <c r="AD123" s="211"/>
      <c r="AE123" s="211"/>
      <c r="AF123" s="211"/>
      <c r="AG123" s="211" t="s">
        <v>140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x14ac:dyDescent="0.25">
      <c r="A124" s="3"/>
      <c r="B124" s="4"/>
      <c r="C124" s="256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12</v>
      </c>
      <c r="AF124">
        <v>21</v>
      </c>
      <c r="AG124" t="s">
        <v>111</v>
      </c>
    </row>
    <row r="125" spans="1:60" ht="13" x14ac:dyDescent="0.25">
      <c r="A125" s="214"/>
      <c r="B125" s="215" t="s">
        <v>29</v>
      </c>
      <c r="C125" s="257"/>
      <c r="D125" s="216"/>
      <c r="E125" s="217"/>
      <c r="F125" s="217"/>
      <c r="G125" s="235">
        <f>G8+G22+G28+G50+G54+G61+G64+G93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282</v>
      </c>
    </row>
    <row r="126" spans="1:60" x14ac:dyDescent="0.25">
      <c r="C126" s="258"/>
      <c r="D126" s="10"/>
      <c r="AG126" t="s">
        <v>283</v>
      </c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q/Vewydfgr/g0qlUhBwwRoOQEGhRnAzQVFO2JDhBPLlFOrraN8qlrgIyhX0zgKL3I1mcRUKmZr6uZtkvgsatQ==" saltValue="j0ElBUSgUpLOydLXZIGUlw==" spinCount="100000" sheet="1" formatRows="0"/>
  <mergeCells count="49">
    <mergeCell ref="C123:G123"/>
    <mergeCell ref="C106:G106"/>
    <mergeCell ref="C109:G109"/>
    <mergeCell ref="C112:G112"/>
    <mergeCell ref="C115:G115"/>
    <mergeCell ref="C118:G118"/>
    <mergeCell ref="C121:G121"/>
    <mergeCell ref="C92:G92"/>
    <mergeCell ref="C96:G96"/>
    <mergeCell ref="C98:G98"/>
    <mergeCell ref="C100:G100"/>
    <mergeCell ref="C102:G102"/>
    <mergeCell ref="C104:G104"/>
    <mergeCell ref="C77:G77"/>
    <mergeCell ref="C80:G80"/>
    <mergeCell ref="C83:G83"/>
    <mergeCell ref="C86:G86"/>
    <mergeCell ref="C89:G89"/>
    <mergeCell ref="C91:G91"/>
    <mergeCell ref="C59:G59"/>
    <mergeCell ref="C60:G60"/>
    <mergeCell ref="C63:G63"/>
    <mergeCell ref="C67:G67"/>
    <mergeCell ref="C70:G70"/>
    <mergeCell ref="C73:G73"/>
    <mergeCell ref="C46:G46"/>
    <mergeCell ref="C48:G48"/>
    <mergeCell ref="C49:G49"/>
    <mergeCell ref="C52:G52"/>
    <mergeCell ref="C53:G53"/>
    <mergeCell ref="C57:G57"/>
    <mergeCell ref="C33:G33"/>
    <mergeCell ref="C36:G36"/>
    <mergeCell ref="C38:G38"/>
    <mergeCell ref="C40:G40"/>
    <mergeCell ref="C42:G42"/>
    <mergeCell ref="C44:G44"/>
    <mergeCell ref="C15:G15"/>
    <mergeCell ref="C18:G18"/>
    <mergeCell ref="C21:G21"/>
    <mergeCell ref="C25:G25"/>
    <mergeCell ref="C27:G27"/>
    <mergeCell ref="C31:G3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oadresa</vt:lpstr>
      <vt:lpstr>Stavba!Objednatel</vt:lpstr>
      <vt:lpstr>Stavba!Objekt</vt:lpstr>
      <vt:lpstr>'1 1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Kaura</dc:creator>
  <cp:lastModifiedBy>Jaroslav Kaura</cp:lastModifiedBy>
  <cp:lastPrinted>2019-03-19T12:27:02Z</cp:lastPrinted>
  <dcterms:created xsi:type="dcterms:W3CDTF">2009-04-08T07:15:50Z</dcterms:created>
  <dcterms:modified xsi:type="dcterms:W3CDTF">2024-03-11T13:48:38Z</dcterms:modified>
</cp:coreProperties>
</file>