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d715a98b5e1ae76/Dokumenty/"/>
    </mc:Choice>
  </mc:AlternateContent>
  <xr:revisionPtr revIDLastSave="0" documentId="8_{CDA29BCA-9FA9-44D5-92BC-834FA6AE8FBD}" xr6:coauthVersionLast="47" xr6:coauthVersionMax="47" xr10:uidLastSave="{00000000-0000-0000-0000-000000000000}"/>
  <bookViews>
    <workbookView xWindow="-110" yWindow="-110" windowWidth="25820" windowHeight="15500" activeTab="4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1 1 Pol" sheetId="12" r:id="rId4"/>
    <sheet name="1 2 Pol" sheetId="13" r:id="rId5"/>
  </sheets>
  <externalReferences>
    <externalReference r:id="rId6"/>
  </externalReferences>
  <definedNames>
    <definedName name="CelkemDPHVypocet" localSheetId="1">Stavba!$H$44</definedName>
    <definedName name="CenaCelkem">Stavba!$G$29</definedName>
    <definedName name="CenaCelkemBezDPH">Stavba!$G$28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1 Pol'!$1:$7</definedName>
    <definedName name="_xlnm.Print_Titles" localSheetId="4">'1 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1 Pol'!$A$1:$Y$162</definedName>
    <definedName name="_xlnm.Print_Area" localSheetId="4">'1 2 Pol'!$A$1:$Y$126</definedName>
    <definedName name="_xlnm.Print_Area" localSheetId="1">Stavba!$A$1:$J$69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1" l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G43" i="1"/>
  <c r="F43" i="1"/>
  <c r="H43" i="1" s="1"/>
  <c r="I43" i="1" s="1"/>
  <c r="G42" i="1"/>
  <c r="F42" i="1"/>
  <c r="H42" i="1" s="1"/>
  <c r="I42" i="1" s="1"/>
  <c r="G41" i="1"/>
  <c r="F41" i="1"/>
  <c r="H41" i="1" s="1"/>
  <c r="I41" i="1" s="1"/>
  <c r="G39" i="1"/>
  <c r="G44" i="1" s="1"/>
  <c r="G25" i="1" s="1"/>
  <c r="A25" i="1" s="1"/>
  <c r="A26" i="1" s="1"/>
  <c r="G26" i="1" s="1"/>
  <c r="F39" i="1"/>
  <c r="F44" i="1" s="1"/>
  <c r="G125" i="13"/>
  <c r="G9" i="13"/>
  <c r="G8" i="13" s="1"/>
  <c r="I9" i="13"/>
  <c r="I8" i="13" s="1"/>
  <c r="K9" i="13"/>
  <c r="K8" i="13" s="1"/>
  <c r="M9" i="13"/>
  <c r="O9" i="13"/>
  <c r="O8" i="13" s="1"/>
  <c r="Q9" i="13"/>
  <c r="Q8" i="13" s="1"/>
  <c r="V9" i="13"/>
  <c r="V8" i="13" s="1"/>
  <c r="G13" i="13"/>
  <c r="M13" i="13" s="1"/>
  <c r="I13" i="13"/>
  <c r="K13" i="13"/>
  <c r="O13" i="13"/>
  <c r="Q13" i="13"/>
  <c r="V13" i="13"/>
  <c r="G16" i="13"/>
  <c r="I16" i="13"/>
  <c r="K16" i="13"/>
  <c r="M16" i="13"/>
  <c r="O16" i="13"/>
  <c r="Q16" i="13"/>
  <c r="V16" i="13"/>
  <c r="G19" i="13"/>
  <c r="I19" i="13"/>
  <c r="K19" i="13"/>
  <c r="M19" i="13"/>
  <c r="O19" i="13"/>
  <c r="Q19" i="13"/>
  <c r="V19" i="13"/>
  <c r="V22" i="13"/>
  <c r="G23" i="13"/>
  <c r="G22" i="13" s="1"/>
  <c r="I23" i="13"/>
  <c r="I22" i="13" s="1"/>
  <c r="K23" i="13"/>
  <c r="K22" i="13" s="1"/>
  <c r="M23" i="13"/>
  <c r="M22" i="13" s="1"/>
  <c r="O23" i="13"/>
  <c r="O22" i="13" s="1"/>
  <c r="Q23" i="13"/>
  <c r="Q22" i="13" s="1"/>
  <c r="V23" i="13"/>
  <c r="G26" i="13"/>
  <c r="I26" i="13"/>
  <c r="K26" i="13"/>
  <c r="M26" i="13"/>
  <c r="O26" i="13"/>
  <c r="Q26" i="13"/>
  <c r="V26" i="13"/>
  <c r="G29" i="13"/>
  <c r="G28" i="13" s="1"/>
  <c r="I29" i="13"/>
  <c r="K29" i="13"/>
  <c r="O29" i="13"/>
  <c r="Q29" i="13"/>
  <c r="V29" i="13"/>
  <c r="G32" i="13"/>
  <c r="I32" i="13"/>
  <c r="K32" i="13"/>
  <c r="M32" i="13"/>
  <c r="O32" i="13"/>
  <c r="Q32" i="13"/>
  <c r="V32" i="13"/>
  <c r="G37" i="13"/>
  <c r="M37" i="13" s="1"/>
  <c r="I37" i="13"/>
  <c r="I28" i="13" s="1"/>
  <c r="K37" i="13"/>
  <c r="K28" i="13" s="1"/>
  <c r="O37" i="13"/>
  <c r="Q37" i="13"/>
  <c r="V37" i="13"/>
  <c r="G39" i="13"/>
  <c r="I39" i="13"/>
  <c r="K39" i="13"/>
  <c r="M39" i="13"/>
  <c r="O39" i="13"/>
  <c r="Q39" i="13"/>
  <c r="V39" i="13"/>
  <c r="G41" i="13"/>
  <c r="I41" i="13"/>
  <c r="K41" i="13"/>
  <c r="M41" i="13"/>
  <c r="O41" i="13"/>
  <c r="O28" i="13" s="1"/>
  <c r="Q41" i="13"/>
  <c r="V41" i="13"/>
  <c r="G43" i="13"/>
  <c r="I43" i="13"/>
  <c r="K43" i="13"/>
  <c r="M43" i="13"/>
  <c r="O43" i="13"/>
  <c r="Q43" i="13"/>
  <c r="V43" i="13"/>
  <c r="G45" i="13"/>
  <c r="I45" i="13"/>
  <c r="K45" i="13"/>
  <c r="M45" i="13"/>
  <c r="O45" i="13"/>
  <c r="Q45" i="13"/>
  <c r="Q28" i="13" s="1"/>
  <c r="V45" i="13"/>
  <c r="V28" i="13" s="1"/>
  <c r="G47" i="13"/>
  <c r="M47" i="13" s="1"/>
  <c r="I47" i="13"/>
  <c r="K47" i="13"/>
  <c r="O47" i="13"/>
  <c r="Q47" i="13"/>
  <c r="V47" i="13"/>
  <c r="K50" i="13"/>
  <c r="O50" i="13"/>
  <c r="Q50" i="13"/>
  <c r="V50" i="13"/>
  <c r="G51" i="13"/>
  <c r="M51" i="13" s="1"/>
  <c r="M50" i="13" s="1"/>
  <c r="I51" i="13"/>
  <c r="I50" i="13" s="1"/>
  <c r="K51" i="13"/>
  <c r="O51" i="13"/>
  <c r="Q51" i="13"/>
  <c r="V51" i="13"/>
  <c r="O54" i="13"/>
  <c r="Q54" i="13"/>
  <c r="V54" i="13"/>
  <c r="G55" i="13"/>
  <c r="G54" i="13" s="1"/>
  <c r="I55" i="13"/>
  <c r="I54" i="13" s="1"/>
  <c r="K55" i="13"/>
  <c r="K54" i="13" s="1"/>
  <c r="M55" i="13"/>
  <c r="M54" i="13" s="1"/>
  <c r="O55" i="13"/>
  <c r="Q55" i="13"/>
  <c r="V55" i="13"/>
  <c r="G58" i="13"/>
  <c r="I58" i="13"/>
  <c r="K58" i="13"/>
  <c r="M58" i="13"/>
  <c r="O58" i="13"/>
  <c r="Q58" i="13"/>
  <c r="V58" i="13"/>
  <c r="G61" i="13"/>
  <c r="I61" i="13"/>
  <c r="K61" i="13"/>
  <c r="M61" i="13"/>
  <c r="O61" i="13"/>
  <c r="Q61" i="13"/>
  <c r="G62" i="13"/>
  <c r="I62" i="13"/>
  <c r="K62" i="13"/>
  <c r="M62" i="13"/>
  <c r="O62" i="13"/>
  <c r="Q62" i="13"/>
  <c r="V62" i="13"/>
  <c r="V61" i="13" s="1"/>
  <c r="G65" i="13"/>
  <c r="G64" i="13" s="1"/>
  <c r="I65" i="13"/>
  <c r="K65" i="13"/>
  <c r="O65" i="13"/>
  <c r="Q65" i="13"/>
  <c r="V65" i="13"/>
  <c r="G68" i="13"/>
  <c r="I68" i="13"/>
  <c r="K68" i="13"/>
  <c r="M68" i="13"/>
  <c r="O68" i="13"/>
  <c r="Q68" i="13"/>
  <c r="V68" i="13"/>
  <c r="G71" i="13"/>
  <c r="M71" i="13" s="1"/>
  <c r="I71" i="13"/>
  <c r="I64" i="13" s="1"/>
  <c r="K71" i="13"/>
  <c r="K64" i="13" s="1"/>
  <c r="O71" i="13"/>
  <c r="Q71" i="13"/>
  <c r="V71" i="13"/>
  <c r="G74" i="13"/>
  <c r="I74" i="13"/>
  <c r="K74" i="13"/>
  <c r="M74" i="13"/>
  <c r="O74" i="13"/>
  <c r="Q74" i="13"/>
  <c r="V74" i="13"/>
  <c r="G78" i="13"/>
  <c r="I78" i="13"/>
  <c r="K78" i="13"/>
  <c r="M78" i="13"/>
  <c r="O78" i="13"/>
  <c r="O64" i="13" s="1"/>
  <c r="Q78" i="13"/>
  <c r="V78" i="13"/>
  <c r="G81" i="13"/>
  <c r="I81" i="13"/>
  <c r="K81" i="13"/>
  <c r="M81" i="13"/>
  <c r="O81" i="13"/>
  <c r="Q81" i="13"/>
  <c r="V81" i="13"/>
  <c r="G84" i="13"/>
  <c r="I84" i="13"/>
  <c r="K84" i="13"/>
  <c r="M84" i="13"/>
  <c r="O84" i="13"/>
  <c r="Q84" i="13"/>
  <c r="Q64" i="13" s="1"/>
  <c r="V84" i="13"/>
  <c r="V64" i="13" s="1"/>
  <c r="G87" i="13"/>
  <c r="M87" i="13" s="1"/>
  <c r="I87" i="13"/>
  <c r="K87" i="13"/>
  <c r="O87" i="13"/>
  <c r="Q87" i="13"/>
  <c r="V87" i="13"/>
  <c r="G90" i="13"/>
  <c r="I90" i="13"/>
  <c r="K90" i="13"/>
  <c r="M90" i="13"/>
  <c r="O90" i="13"/>
  <c r="Q90" i="13"/>
  <c r="V90" i="13"/>
  <c r="I93" i="13"/>
  <c r="G94" i="13"/>
  <c r="I94" i="13"/>
  <c r="K94" i="13"/>
  <c r="K93" i="13" s="1"/>
  <c r="M94" i="13"/>
  <c r="O94" i="13"/>
  <c r="O93" i="13" s="1"/>
  <c r="Q94" i="13"/>
  <c r="Q93" i="13" s="1"/>
  <c r="V94" i="13"/>
  <c r="V93" i="13" s="1"/>
  <c r="G97" i="13"/>
  <c r="I97" i="13"/>
  <c r="K97" i="13"/>
  <c r="M97" i="13"/>
  <c r="O97" i="13"/>
  <c r="Q97" i="13"/>
  <c r="V97" i="13"/>
  <c r="G99" i="13"/>
  <c r="I99" i="13"/>
  <c r="K99" i="13"/>
  <c r="M99" i="13"/>
  <c r="O99" i="13"/>
  <c r="Q99" i="13"/>
  <c r="V99" i="13"/>
  <c r="G101" i="13"/>
  <c r="I101" i="13"/>
  <c r="K101" i="13"/>
  <c r="M101" i="13"/>
  <c r="O101" i="13"/>
  <c r="Q101" i="13"/>
  <c r="V101" i="13"/>
  <c r="G103" i="13"/>
  <c r="I103" i="13"/>
  <c r="K103" i="13"/>
  <c r="M103" i="13"/>
  <c r="O103" i="13"/>
  <c r="Q103" i="13"/>
  <c r="V103" i="13"/>
  <c r="G107" i="13"/>
  <c r="I107" i="13"/>
  <c r="K107" i="13"/>
  <c r="M107" i="13"/>
  <c r="O107" i="13"/>
  <c r="Q107" i="13"/>
  <c r="V107" i="13"/>
  <c r="G110" i="13"/>
  <c r="G93" i="13" s="1"/>
  <c r="I110" i="13"/>
  <c r="K110" i="13"/>
  <c r="O110" i="13"/>
  <c r="Q110" i="13"/>
  <c r="V110" i="13"/>
  <c r="G113" i="13"/>
  <c r="I113" i="13"/>
  <c r="K113" i="13"/>
  <c r="M113" i="13"/>
  <c r="O113" i="13"/>
  <c r="Q113" i="13"/>
  <c r="V113" i="13"/>
  <c r="G116" i="13"/>
  <c r="M116" i="13" s="1"/>
  <c r="I116" i="13"/>
  <c r="K116" i="13"/>
  <c r="O116" i="13"/>
  <c r="Q116" i="13"/>
  <c r="V116" i="13"/>
  <c r="G119" i="13"/>
  <c r="I119" i="13"/>
  <c r="K119" i="13"/>
  <c r="M119" i="13"/>
  <c r="O119" i="13"/>
  <c r="Q119" i="13"/>
  <c r="V119" i="13"/>
  <c r="G122" i="13"/>
  <c r="I122" i="13"/>
  <c r="K122" i="13"/>
  <c r="M122" i="13"/>
  <c r="O122" i="13"/>
  <c r="Q122" i="13"/>
  <c r="V122" i="13"/>
  <c r="AE125" i="13"/>
  <c r="G161" i="12"/>
  <c r="BA100" i="12"/>
  <c r="BA90" i="12"/>
  <c r="BA85" i="12"/>
  <c r="G9" i="12"/>
  <c r="G8" i="12" s="1"/>
  <c r="I9" i="12"/>
  <c r="I8" i="12" s="1"/>
  <c r="K9" i="12"/>
  <c r="K8" i="12" s="1"/>
  <c r="M9" i="12"/>
  <c r="O9" i="12"/>
  <c r="O8" i="12" s="1"/>
  <c r="Q9" i="12"/>
  <c r="Q8" i="12" s="1"/>
  <c r="V9" i="12"/>
  <c r="G14" i="12"/>
  <c r="I14" i="12"/>
  <c r="K14" i="12"/>
  <c r="M14" i="12"/>
  <c r="O14" i="12"/>
  <c r="Q14" i="12"/>
  <c r="V14" i="12"/>
  <c r="G18" i="12"/>
  <c r="I18" i="12"/>
  <c r="K18" i="12"/>
  <c r="M18" i="12"/>
  <c r="O18" i="12"/>
  <c r="Q18" i="12"/>
  <c r="V18" i="12"/>
  <c r="V8" i="12" s="1"/>
  <c r="G23" i="12"/>
  <c r="M23" i="12" s="1"/>
  <c r="I23" i="12"/>
  <c r="K23" i="12"/>
  <c r="O23" i="12"/>
  <c r="Q23" i="12"/>
  <c r="V23" i="12"/>
  <c r="G27" i="12"/>
  <c r="I27" i="12"/>
  <c r="K27" i="12"/>
  <c r="M27" i="12"/>
  <c r="O27" i="12"/>
  <c r="Q27" i="12"/>
  <c r="V27" i="12"/>
  <c r="G30" i="12"/>
  <c r="M30" i="12" s="1"/>
  <c r="I30" i="12"/>
  <c r="K30" i="12"/>
  <c r="O30" i="12"/>
  <c r="Q30" i="12"/>
  <c r="V30" i="12"/>
  <c r="G39" i="12"/>
  <c r="G38" i="12" s="1"/>
  <c r="I39" i="12"/>
  <c r="I38" i="12" s="1"/>
  <c r="K39" i="12"/>
  <c r="K38" i="12" s="1"/>
  <c r="M39" i="12"/>
  <c r="O39" i="12"/>
  <c r="O38" i="12" s="1"/>
  <c r="Q39" i="12"/>
  <c r="V39" i="12"/>
  <c r="G42" i="12"/>
  <c r="I42" i="12"/>
  <c r="K42" i="12"/>
  <c r="M42" i="12"/>
  <c r="O42" i="12"/>
  <c r="Q42" i="12"/>
  <c r="V42" i="12"/>
  <c r="G45" i="12"/>
  <c r="I45" i="12"/>
  <c r="K45" i="12"/>
  <c r="M45" i="12"/>
  <c r="O45" i="12"/>
  <c r="Q45" i="12"/>
  <c r="Q38" i="12" s="1"/>
  <c r="V45" i="12"/>
  <c r="V38" i="12" s="1"/>
  <c r="G48" i="12"/>
  <c r="I48" i="12"/>
  <c r="K48" i="12"/>
  <c r="M48" i="12"/>
  <c r="O48" i="12"/>
  <c r="Q48" i="12"/>
  <c r="V48" i="12"/>
  <c r="G54" i="12"/>
  <c r="I54" i="12"/>
  <c r="K54" i="12"/>
  <c r="M54" i="12"/>
  <c r="O54" i="12"/>
  <c r="Q54" i="12"/>
  <c r="V54" i="12"/>
  <c r="G58" i="12"/>
  <c r="M58" i="12" s="1"/>
  <c r="I58" i="12"/>
  <c r="K58" i="12"/>
  <c r="O58" i="12"/>
  <c r="Q58" i="12"/>
  <c r="V58" i="12"/>
  <c r="G62" i="12"/>
  <c r="I62" i="12"/>
  <c r="K62" i="12"/>
  <c r="M62" i="12"/>
  <c r="O62" i="12"/>
  <c r="Q62" i="12"/>
  <c r="V62" i="12"/>
  <c r="G65" i="12"/>
  <c r="I65" i="12"/>
  <c r="K65" i="12"/>
  <c r="M65" i="12"/>
  <c r="O65" i="12"/>
  <c r="Q65" i="12"/>
  <c r="V65" i="12"/>
  <c r="G75" i="12"/>
  <c r="G74" i="12" s="1"/>
  <c r="I75" i="12"/>
  <c r="I74" i="12" s="1"/>
  <c r="K75" i="12"/>
  <c r="K74" i="12" s="1"/>
  <c r="M75" i="12"/>
  <c r="O75" i="12"/>
  <c r="O74" i="12" s="1"/>
  <c r="Q75" i="12"/>
  <c r="Q74" i="12" s="1"/>
  <c r="V75" i="12"/>
  <c r="G80" i="12"/>
  <c r="I80" i="12"/>
  <c r="K80" i="12"/>
  <c r="M80" i="12"/>
  <c r="O80" i="12"/>
  <c r="Q80" i="12"/>
  <c r="V80" i="12"/>
  <c r="G84" i="12"/>
  <c r="I84" i="12"/>
  <c r="K84" i="12"/>
  <c r="M84" i="12"/>
  <c r="O84" i="12"/>
  <c r="Q84" i="12"/>
  <c r="V84" i="12"/>
  <c r="V74" i="12" s="1"/>
  <c r="G89" i="12"/>
  <c r="M89" i="12" s="1"/>
  <c r="I89" i="12"/>
  <c r="K89" i="12"/>
  <c r="O89" i="12"/>
  <c r="Q89" i="12"/>
  <c r="V89" i="12"/>
  <c r="O94" i="12"/>
  <c r="Q94" i="12"/>
  <c r="V94" i="12"/>
  <c r="G95" i="12"/>
  <c r="M95" i="12" s="1"/>
  <c r="M94" i="12" s="1"/>
  <c r="I95" i="12"/>
  <c r="I94" i="12" s="1"/>
  <c r="K95" i="12"/>
  <c r="K94" i="12" s="1"/>
  <c r="O95" i="12"/>
  <c r="Q95" i="12"/>
  <c r="V95" i="12"/>
  <c r="G99" i="12"/>
  <c r="I99" i="12"/>
  <c r="K99" i="12"/>
  <c r="M99" i="12"/>
  <c r="O99" i="12"/>
  <c r="Q99" i="12"/>
  <c r="V99" i="12"/>
  <c r="O103" i="12"/>
  <c r="G104" i="12"/>
  <c r="I104" i="12"/>
  <c r="K104" i="12"/>
  <c r="M104" i="12"/>
  <c r="O104" i="12"/>
  <c r="Q104" i="12"/>
  <c r="Q103" i="12" s="1"/>
  <c r="V104" i="12"/>
  <c r="V103" i="12" s="1"/>
  <c r="G108" i="12"/>
  <c r="I108" i="12"/>
  <c r="K108" i="12"/>
  <c r="M108" i="12"/>
  <c r="O108" i="12"/>
  <c r="Q108" i="12"/>
  <c r="V108" i="12"/>
  <c r="G112" i="12"/>
  <c r="I112" i="12"/>
  <c r="K112" i="12"/>
  <c r="M112" i="12"/>
  <c r="O112" i="12"/>
  <c r="Q112" i="12"/>
  <c r="V112" i="12"/>
  <c r="G114" i="12"/>
  <c r="I114" i="12"/>
  <c r="K114" i="12"/>
  <c r="M114" i="12"/>
  <c r="O114" i="12"/>
  <c r="Q114" i="12"/>
  <c r="V114" i="12"/>
  <c r="G116" i="12"/>
  <c r="M116" i="12" s="1"/>
  <c r="M103" i="12" s="1"/>
  <c r="I116" i="12"/>
  <c r="I103" i="12" s="1"/>
  <c r="K116" i="12"/>
  <c r="O116" i="12"/>
  <c r="Q116" i="12"/>
  <c r="V116" i="12"/>
  <c r="G118" i="12"/>
  <c r="I118" i="12"/>
  <c r="K118" i="12"/>
  <c r="M118" i="12"/>
  <c r="O118" i="12"/>
  <c r="Q118" i="12"/>
  <c r="V118" i="12"/>
  <c r="G120" i="12"/>
  <c r="I120" i="12"/>
  <c r="K120" i="12"/>
  <c r="K103" i="12" s="1"/>
  <c r="M120" i="12"/>
  <c r="O120" i="12"/>
  <c r="Q120" i="12"/>
  <c r="V120" i="12"/>
  <c r="V123" i="12"/>
  <c r="G124" i="12"/>
  <c r="G123" i="12" s="1"/>
  <c r="I124" i="12"/>
  <c r="I123" i="12" s="1"/>
  <c r="K124" i="12"/>
  <c r="K123" i="12" s="1"/>
  <c r="M124" i="12"/>
  <c r="M123" i="12" s="1"/>
  <c r="O124" i="12"/>
  <c r="O123" i="12" s="1"/>
  <c r="Q124" i="12"/>
  <c r="Q123" i="12" s="1"/>
  <c r="V124" i="12"/>
  <c r="G128" i="12"/>
  <c r="G127" i="12" s="1"/>
  <c r="I128" i="12"/>
  <c r="I127" i="12" s="1"/>
  <c r="K128" i="12"/>
  <c r="K127" i="12" s="1"/>
  <c r="M128" i="12"/>
  <c r="O128" i="12"/>
  <c r="O127" i="12" s="1"/>
  <c r="Q128" i="12"/>
  <c r="Q127" i="12" s="1"/>
  <c r="V128" i="12"/>
  <c r="V127" i="12" s="1"/>
  <c r="G131" i="12"/>
  <c r="M131" i="12" s="1"/>
  <c r="I131" i="12"/>
  <c r="K131" i="12"/>
  <c r="O131" i="12"/>
  <c r="Q131" i="12"/>
  <c r="V131" i="12"/>
  <c r="G134" i="12"/>
  <c r="I134" i="12"/>
  <c r="K134" i="12"/>
  <c r="M134" i="12"/>
  <c r="O134" i="12"/>
  <c r="Q134" i="12"/>
  <c r="V134" i="12"/>
  <c r="G137" i="12"/>
  <c r="M137" i="12" s="1"/>
  <c r="I137" i="12"/>
  <c r="K137" i="12"/>
  <c r="O137" i="12"/>
  <c r="Q137" i="12"/>
  <c r="V137" i="12"/>
  <c r="G140" i="12"/>
  <c r="I140" i="12"/>
  <c r="K140" i="12"/>
  <c r="M140" i="12"/>
  <c r="O140" i="12"/>
  <c r="Q140" i="12"/>
  <c r="V140" i="12"/>
  <c r="G143" i="12"/>
  <c r="I143" i="12"/>
  <c r="K143" i="12"/>
  <c r="M143" i="12"/>
  <c r="O143" i="12"/>
  <c r="G144" i="12"/>
  <c r="I144" i="12"/>
  <c r="K144" i="12"/>
  <c r="M144" i="12"/>
  <c r="O144" i="12"/>
  <c r="Q144" i="12"/>
  <c r="Q143" i="12" s="1"/>
  <c r="V144" i="12"/>
  <c r="V143" i="12" s="1"/>
  <c r="G147" i="12"/>
  <c r="I147" i="12"/>
  <c r="K147" i="12"/>
  <c r="M147" i="12"/>
  <c r="O147" i="12"/>
  <c r="Q147" i="12"/>
  <c r="V147" i="12"/>
  <c r="G150" i="12"/>
  <c r="I150" i="12"/>
  <c r="K150" i="12"/>
  <c r="M150" i="12"/>
  <c r="O150" i="12"/>
  <c r="Q150" i="12"/>
  <c r="V150" i="12"/>
  <c r="O153" i="12"/>
  <c r="Q153" i="12"/>
  <c r="V153" i="12"/>
  <c r="G154" i="12"/>
  <c r="G153" i="12" s="1"/>
  <c r="I154" i="12"/>
  <c r="I153" i="12" s="1"/>
  <c r="K154" i="12"/>
  <c r="O154" i="12"/>
  <c r="Q154" i="12"/>
  <c r="V154" i="12"/>
  <c r="G156" i="12"/>
  <c r="I156" i="12"/>
  <c r="K156" i="12"/>
  <c r="M156" i="12"/>
  <c r="O156" i="12"/>
  <c r="Q156" i="12"/>
  <c r="V156" i="12"/>
  <c r="G158" i="12"/>
  <c r="I158" i="12"/>
  <c r="K158" i="12"/>
  <c r="K153" i="12" s="1"/>
  <c r="M158" i="12"/>
  <c r="O158" i="12"/>
  <c r="Q158" i="12"/>
  <c r="V158" i="12"/>
  <c r="AE161" i="12"/>
  <c r="I20" i="1"/>
  <c r="I19" i="1"/>
  <c r="I18" i="1"/>
  <c r="I17" i="1"/>
  <c r="I16" i="1"/>
  <c r="I69" i="1"/>
  <c r="J65" i="1" s="1"/>
  <c r="H40" i="1"/>
  <c r="J28" i="1"/>
  <c r="J26" i="1"/>
  <c r="G38" i="1"/>
  <c r="F38" i="1"/>
  <c r="J23" i="1"/>
  <c r="J24" i="1"/>
  <c r="J25" i="1"/>
  <c r="J27" i="1"/>
  <c r="E24" i="1"/>
  <c r="E26" i="1"/>
  <c r="J68" i="1" l="1"/>
  <c r="J67" i="1"/>
  <c r="J66" i="1"/>
  <c r="J58" i="1"/>
  <c r="J59" i="1"/>
  <c r="J60" i="1"/>
  <c r="J63" i="1"/>
  <c r="J55" i="1"/>
  <c r="J64" i="1"/>
  <c r="J62" i="1"/>
  <c r="J56" i="1"/>
  <c r="J61" i="1"/>
  <c r="J57" i="1"/>
  <c r="G23" i="1"/>
  <c r="G28" i="1"/>
  <c r="H39" i="1"/>
  <c r="I39" i="1" s="1"/>
  <c r="I44" i="1" s="1"/>
  <c r="J42" i="1" s="1"/>
  <c r="M8" i="13"/>
  <c r="AF125" i="13"/>
  <c r="M29" i="13"/>
  <c r="M28" i="13" s="1"/>
  <c r="G50" i="13"/>
  <c r="M110" i="13"/>
  <c r="M93" i="13" s="1"/>
  <c r="M65" i="13"/>
  <c r="M64" i="13" s="1"/>
  <c r="M38" i="12"/>
  <c r="M127" i="12"/>
  <c r="M8" i="12"/>
  <c r="M74" i="12"/>
  <c r="AF161" i="12"/>
  <c r="G94" i="12"/>
  <c r="M154" i="12"/>
  <c r="M153" i="12" s="1"/>
  <c r="G103" i="12"/>
  <c r="I21" i="1"/>
  <c r="H44" i="1"/>
  <c r="J69" i="1" l="1"/>
  <c r="J43" i="1"/>
  <c r="J39" i="1"/>
  <c r="J44" i="1" s="1"/>
  <c r="J41" i="1"/>
  <c r="A23" i="1"/>
  <c r="A24" i="1" s="1"/>
  <c r="G24" i="1" s="1"/>
  <c r="A27" i="1" s="1"/>
  <c r="A29" i="1" s="1"/>
  <c r="G29" i="1" s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 K</author>
  </authors>
  <commentList>
    <comment ref="S6" authorId="0" shapeId="0" xr:uid="{593B9D6F-1BF9-4FB2-BF44-8E96847C126A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B516F585-6F06-4198-B99E-E2EE9A62A4B1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 K</author>
  </authors>
  <commentList>
    <comment ref="S6" authorId="0" shapeId="0" xr:uid="{13C4FA3B-83D8-4C3D-BF40-65C5F5D8B062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A5E535EB-DB08-4221-99D6-325E1FF299FB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<sst xmlns="http://schemas.openxmlformats.org/spreadsheetml/2006/main" count="1244" uniqueCount="381">
  <si>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</si>
  <si>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</si>
  <si>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</si>
  <si>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</si>
  <si>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</si>
  <si>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</si>
  <si>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</si>
  <si>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</si>
  <si>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</si>
  <si>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</si>
  <si>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</si>
  <si>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</si>
  <si>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</si>
  <si>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</si>
  <si>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</si>
  <si>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</si>
  <si>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</si>
  <si>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</si>
  <si>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</si>
  <si>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</si>
  <si>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</si>
  <si>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</si>
  <si>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</si>
  <si>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</si>
  <si>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</si>
  <si>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</si>
  <si>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</si>
  <si>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</si>
  <si>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</si>
  <si>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</si>
  <si>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</si>
  <si>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</si>
  <si>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</si>
  <si>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</si>
  <si>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</si>
  <si>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</si>
  <si>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</si>
  <si>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</si>
  <si>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</si>
  <si>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</si>
  <si>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</si>
  <si>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</si>
  <si>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</si>
  <si>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30124</t>
  </si>
  <si>
    <t>DNR Tkalcovská 381/1,Svitavy</t>
  </si>
  <si>
    <t>Domov na rozcestí Svitavy</t>
  </si>
  <si>
    <t>Tkalcovská 381/1</t>
  </si>
  <si>
    <t>Svitavy</t>
  </si>
  <si>
    <t>56802</t>
  </si>
  <si>
    <t>70157286</t>
  </si>
  <si>
    <t>Bačovský Lubomír, Ing.</t>
  </si>
  <si>
    <t>Antonína Slavíčka 649/23</t>
  </si>
  <si>
    <t>Svitavy-Lány</t>
  </si>
  <si>
    <t>11106921</t>
  </si>
  <si>
    <t>Stavba</t>
  </si>
  <si>
    <t>Stavební objekt</t>
  </si>
  <si>
    <t>1</t>
  </si>
  <si>
    <t>Sanace-odvodnění</t>
  </si>
  <si>
    <t>2</t>
  </si>
  <si>
    <t>Vnitřní sanace</t>
  </si>
  <si>
    <t>Celkem za stavbu</t>
  </si>
  <si>
    <t>CZK</t>
  </si>
  <si>
    <t>#POPS</t>
  </si>
  <si>
    <t>Popis stavby: 30124 - DNR Tkalcovská 381/1,Svitavy</t>
  </si>
  <si>
    <t>#POPO</t>
  </si>
  <si>
    <t>Popis objektu: 1 - DNR Tkalcovská 381/1,Svitavy</t>
  </si>
  <si>
    <t>#POPR</t>
  </si>
  <si>
    <t>Popis rozpočtu: 1 - Sanace-odvodnění</t>
  </si>
  <si>
    <t>Popis rozpočtu: 2 - Vnitřní sanace</t>
  </si>
  <si>
    <t>Rekapitulace dílů</t>
  </si>
  <si>
    <t>Typ dílu</t>
  </si>
  <si>
    <t>Zemní práce</t>
  </si>
  <si>
    <t>45</t>
  </si>
  <si>
    <t>Podkladní a vedlejší konstrukce</t>
  </si>
  <si>
    <t>59</t>
  </si>
  <si>
    <t>Dlažby a předlažby komunikací</t>
  </si>
  <si>
    <t>61</t>
  </si>
  <si>
    <t>Úpravy povrchů vnitřní</t>
  </si>
  <si>
    <t>62</t>
  </si>
  <si>
    <t>Úpravy povrchů vnější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</si>
  <si>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</si>
  <si>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</si>
  <si>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</si>
  <si>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</si>
  <si>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</si>
  <si>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</si>
  <si>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</si>
  <si>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</si>
  <si>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713</t>
  </si>
  <si>
    <t>Izolace tepelné</t>
  </si>
  <si>
    <t>725</t>
  </si>
  <si>
    <t>Zařizovací předměty</t>
  </si>
  <si>
    <t>771</t>
  </si>
  <si>
    <t>Podlahy z dlaždic a obklady</t>
  </si>
  <si>
    <t>781</t>
  </si>
  <si>
    <t>Obklady keramické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</si>
  <si>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</si>
  <si>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</si>
  <si>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</si>
  <si>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</si>
  <si>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</si>
  <si>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</si>
  <si>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</si>
  <si>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</si>
  <si>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</si>
  <si>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</si>
  <si>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</si>
  <si>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</si>
  <si>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</si>
  <si>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</si>
  <si>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</si>
  <si>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</si>
  <si>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</si>
  <si>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</si>
  <si>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</si>
  <si>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</si>
  <si>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</si>
  <si>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</si>
  <si>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</si>
  <si>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</si>
  <si>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</si>
  <si>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</si>
  <si>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</si>
  <si>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</si>
  <si>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</si>
  <si>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</si>
  <si>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</si>
  <si>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139601102R00</t>
  </si>
  <si>
    <t>Ruční výkop jam, rýh a šachet v hornině 3</t>
  </si>
  <si>
    <t>m3</t>
  </si>
  <si>
    <t>800-1</t>
  </si>
  <si>
    <t>RTS 24/ I</t>
  </si>
  <si>
    <t>Práce</t>
  </si>
  <si>
    <t>Běžná</t>
  </si>
  <si>
    <t>POL1_</t>
  </si>
  <si>
    <t>s přehozením na vzdálenost do 5 m nebo s naložením na ruční dopravní prostředek</t>
  </si>
  <si>
    <t>SPI</t>
  </si>
  <si>
    <t>drenáž : (15,65+3)*0,6*0,6</t>
  </si>
  <si>
    <t>VV</t>
  </si>
  <si>
    <t>vsak : 1*1*1</t>
  </si>
  <si>
    <t>SPU</t>
  </si>
  <si>
    <t>162601102R00</t>
  </si>
  <si>
    <t>Vodorovné přemístění výkopku z horniny 1 až 4, na vzdálenost přes 4 000  do 5 000 m</t>
  </si>
  <si>
    <t>po suchu, bez naložení výkopku, avšak se složením bez rozhrnutí, zpáteční cesta vozidla.</t>
  </si>
  <si>
    <t>Odkaz na mn. položky pořadí 1 : 7,71400</t>
  </si>
  <si>
    <t>162201203R00</t>
  </si>
  <si>
    <t>Vodorovné přemístění výkopku nošením z horniny 1 až 4, kolečkem, na vzdálenost do 10 m</t>
  </si>
  <si>
    <t>bez naložení, avšak s vyprázdněním nádoby na hromadu nebo do dopravního prostředku,</t>
  </si>
  <si>
    <t>167101201R00</t>
  </si>
  <si>
    <t>Nakládání, skládání, překládání neulehlého výkopku nakládání, skládání, překládání neulehléno výkopku nebo zeminy - ručně  z horniny 1 až 4</t>
  </si>
  <si>
    <t>171201201R00</t>
  </si>
  <si>
    <t>Uložení sypaniny na dočasnou skládku tak, že na 1 m2 plochy připadá přes 2 m3 výkopku nebo ornice</t>
  </si>
  <si>
    <t>199000005R00</t>
  </si>
  <si>
    <t>Poplatky za skládku zeminy 1- 4, skupina 17 05 04 z Katalogu odpadů</t>
  </si>
  <si>
    <t>t</t>
  </si>
  <si>
    <t>Začátek provozního součtu</t>
  </si>
  <si>
    <t xml:space="preserve">  drenáž : (15,65+3)*0,6*0,6</t>
  </si>
  <si>
    <t xml:space="preserve">  vsak : 1*1*1</t>
  </si>
  <si>
    <t xml:space="preserve">  Mezisoučet</t>
  </si>
  <si>
    <t>Konec provozního součtu</t>
  </si>
  <si>
    <t>7,714*1,9</t>
  </si>
  <si>
    <t>212531114T00</t>
  </si>
  <si>
    <t>Výplň odvodňov. trativodů kam. hrubě drcen. 16-32 mm</t>
  </si>
  <si>
    <t>Vlastní</t>
  </si>
  <si>
    <t>RT-S 24/I</t>
  </si>
  <si>
    <t>drenáž : (15,65+3)*0,6*0,2</t>
  </si>
  <si>
    <t>212561122T00</t>
  </si>
  <si>
    <t>Výplň odvodňov.vsaků kam. hrubě drcen. 16-32 mm</t>
  </si>
  <si>
    <t>212753113R00</t>
  </si>
  <si>
    <t>Plastové drenážní trubky montáž ohebné plastové drenážní trubky do rýhy, DN 80, bez lože</t>
  </si>
  <si>
    <t>m</t>
  </si>
  <si>
    <t>827-1</t>
  </si>
  <si>
    <t>drenáž : (15,65+3)</t>
  </si>
  <si>
    <t>212971110R00</t>
  </si>
  <si>
    <t xml:space="preserve">Zřízení opláštění odvod. trativodů z geotextilie o sklonu do 2,5,  </t>
  </si>
  <si>
    <t>m2</t>
  </si>
  <si>
    <t>800-2</t>
  </si>
  <si>
    <t>v rýze nebo v zářezu se stěnami,</t>
  </si>
  <si>
    <t>drenáž : (15,65+3)*0,6</t>
  </si>
  <si>
    <t>vsak : 1*1*2</t>
  </si>
  <si>
    <t>1*1*4</t>
  </si>
  <si>
    <t>452311131R00</t>
  </si>
  <si>
    <t>Podkladní a zajišťovací konstrukce z betonu desky pod potrubí, stoky a drobné objekty , z betonu prostého třídy C 12/15</t>
  </si>
  <si>
    <t>z cementu portlandského nebo struskoportlandského, v otevřeném výkopu,</t>
  </si>
  <si>
    <t>drenáž : (15,65+3)*0,6*0,09</t>
  </si>
  <si>
    <t>452312121R00</t>
  </si>
  <si>
    <t>Podkladní a zajišťovací konstrukce z betonu sedlové lože, z betonu prostého třídy C 8/10</t>
  </si>
  <si>
    <t>drenáž : (15,65+3)*0,6*0,15</t>
  </si>
  <si>
    <t>28611222.AR</t>
  </si>
  <si>
    <t>Trubka plastová drenážní spoj: drážkový; potrubí: jednovrstvé; materiál: PVC; povrch: žebrovaný; ohebná; DN = 80; vsakovací plocha = 40,0 cm2/m</t>
  </si>
  <si>
    <t>SPCM</t>
  </si>
  <si>
    <t>Specifikace</t>
  </si>
  <si>
    <t>POL3_</t>
  </si>
  <si>
    <t>drenáž : (15,65+3)*1,09</t>
  </si>
  <si>
    <t>69366198R</t>
  </si>
  <si>
    <t>Geosyntetika typ: geotextilie; netkaná; materiál: PP; tl (2 kPa) = 2,9 mm; plošná hmotnost = 300 g/m2; Pevnost v tahu podélně = 20,0 kN/m; Pevnost v tahu příčně = 11,5 kN/m</t>
  </si>
  <si>
    <t xml:space="preserve">  drenáž : (15,65+3)*0,6</t>
  </si>
  <si>
    <t xml:space="preserve">  vsak : 1*1*2</t>
  </si>
  <si>
    <t xml:space="preserve">  1*1*4</t>
  </si>
  <si>
    <t>17,19*1,2</t>
  </si>
  <si>
    <t>113106231R00</t>
  </si>
  <si>
    <t>Rozebrání vozovek a ploch s jakoukoliv výplní spár   v jakékoliv ploše, ze zámkové dlažky, kladených do lože z kameniva</t>
  </si>
  <si>
    <t>822-1</t>
  </si>
  <si>
    <t>s přemístěním hmot na skládku na vzdálenost do 3 m nebo s naložením na dopravní prostředek</t>
  </si>
  <si>
    <t>drenáž : (15,65+3)*1</t>
  </si>
  <si>
    <t>vsak : 1*1</t>
  </si>
  <si>
    <t>564861111R00</t>
  </si>
  <si>
    <t>Podklad ze štěrkodrti s rozprostřením a zhutněním frakce 0-63 mm, tloušťka po zhutnění 200 mm</t>
  </si>
  <si>
    <t>596215021R00</t>
  </si>
  <si>
    <t>Kladení zámkové dlažby do drtě tloušťka dlažby 60 mm, tloušťka lože 40 mm</t>
  </si>
  <si>
    <t>s provedením lože z kameniva drceného, s vyplněním spár, s dvojitým hutněním a se smetením přebytečného materiálu na krajnici. S dodáním hmot pro lože a výplň spár.</t>
  </si>
  <si>
    <t>979054441R00</t>
  </si>
  <si>
    <t xml:space="preserve">Očištění vybouraných obrubníků, dlaždic dlaždic, desek nebo tvarovek s původním vyplněním spár kamenivem těženým </t>
  </si>
  <si>
    <t>krajníků, desek nebo panelů od spojovacího materiálu s odklizením a uložením očištěných hmot a spojovacího materiálu na skládku na vzdálenost do 10 m</t>
  </si>
  <si>
    <t>319201311R00</t>
  </si>
  <si>
    <t>Vyrovnání nerovného povrchu jakoukoliv maltou  do 30 mm</t>
  </si>
  <si>
    <t>801-4</t>
  </si>
  <si>
    <t>vnitřního i vnějšího zdiva, bez odsekání vadných cihel, bez pomocného lešení,</t>
  </si>
  <si>
    <t>drenáž : 15,65*0,6</t>
  </si>
  <si>
    <t>346244811R00</t>
  </si>
  <si>
    <t>Přizdívky izolační z cihel pálených plných délky 290 mm, na tloušťku 65 mm</t>
  </si>
  <si>
    <t>801-1</t>
  </si>
  <si>
    <t>P10 až P20 na maltu MC 10 včetně vytvoření požlábku v ohybu izolace vodorovné na svislou, se zatřenou cementovou omítkou z malty min. MC 10 v tl. 20 mm pod izolaci,</t>
  </si>
  <si>
    <t>Odkaz na mn. položky pořadí 19 : 9,39000</t>
  </si>
  <si>
    <t>113107520R00</t>
  </si>
  <si>
    <t>Odstranění podkladů nebo krytů z kameniva hrubého drceného, v ploše jednotlivě do 50 m2, tloušťka vrstvy 200 mm</t>
  </si>
  <si>
    <t>967042702R00</t>
  </si>
  <si>
    <t>Odsekání zdiva z kamene nebo betonu plošné tloušťky do 20 mm</t>
  </si>
  <si>
    <t>801-3</t>
  </si>
  <si>
    <t>z pomocného lešení o výšce podlahy do 1900 mm a pro zatížení do 1,5 kPa  (150 kg/m2),</t>
  </si>
  <si>
    <t>979081111R00</t>
  </si>
  <si>
    <t>Odvoz suti a vybouraných hmot na skládku do 1 km</t>
  </si>
  <si>
    <t>Přesun suti</t>
  </si>
  <si>
    <t>POL8_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</si>
  <si>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</si>
  <si>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</si>
  <si>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</si>
  <si>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</si>
  <si>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979999973R00</t>
  </si>
  <si>
    <t>Poplatek za uložení, zemina a kamení,  , skupina 17 05 04 z Katalogu odpadů</t>
  </si>
  <si>
    <t>979093111R00</t>
  </si>
  <si>
    <t>Uložení suti na skládku bez zhutnění</t>
  </si>
  <si>
    <t>800-6</t>
  </si>
  <si>
    <t>s hrubým urovnáním,</t>
  </si>
  <si>
    <t>998223011R00</t>
  </si>
  <si>
    <t>Přesun hmot pozemních komunikací, kryt dlážděný jakékoliv délky objektu</t>
  </si>
  <si>
    <t>Přesun hmot</t>
  </si>
  <si>
    <t>POL7_</t>
  </si>
  <si>
    <t>vodorovně do 200 m</t>
  </si>
  <si>
    <t>711212000RU1</t>
  </si>
  <si>
    <t>Izolace proti vodě nátěr podkladní pod hydroizolační stěrky</t>
  </si>
  <si>
    <t>800-711</t>
  </si>
  <si>
    <t>711212015RT1</t>
  </si>
  <si>
    <t>Izolace proti vodě stěrka hydroizolační vyztužená tkaninou bitumenová, proti tlakové vodě</t>
  </si>
  <si>
    <t>Odkaz na mn. položky pořadí 29 : 9,39000</t>
  </si>
  <si>
    <t>711823121RT6</t>
  </si>
  <si>
    <t>Ochrana konstrukcí nopovou fólií svisle, výška nopu 20 mm, včetně dodávky fólie</t>
  </si>
  <si>
    <t>711823129RT5</t>
  </si>
  <si>
    <t>Ochrana konstrukcí nopovou fólií ukončovací lišta,  , včetně dodávky lišty</t>
  </si>
  <si>
    <t>drenáž : 15,65</t>
  </si>
  <si>
    <t>998711101R00</t>
  </si>
  <si>
    <t>Přesun hmot pro izolace proti vodě svisle do 6 m</t>
  </si>
  <si>
    <t>50 m vodorovně měřeno od těžiště půdorysné plochy skládky do těžiště půdorysné plochy objektu</t>
  </si>
  <si>
    <t>713131131R00</t>
  </si>
  <si>
    <t>Montáž tepelné izolace stěn lepením</t>
  </si>
  <si>
    <t>800-713</t>
  </si>
  <si>
    <t>283758901R</t>
  </si>
  <si>
    <t>Výrobek izolační pro budovy z pěnového polystyrenu (EPS) tvar: deska; označení: Z; tloušťka d = 50,0 mm; OH = 33 kg/m3; lambda = 0,034 W/(m.K); pevnost v tlaku CS 200 kPa</t>
  </si>
  <si>
    <t>drenáž : 15,65*0,6*1,1</t>
  </si>
  <si>
    <t>998713101R00</t>
  </si>
  <si>
    <t>Přesun hmot pro izolace tepelné v objektech výšky do 6 m</t>
  </si>
  <si>
    <t>50 m vodorovně</t>
  </si>
  <si>
    <t>005121010R</t>
  </si>
  <si>
    <t>Vybudování zařízení staveniště</t>
  </si>
  <si>
    <t>Soubor</t>
  </si>
  <si>
    <t>Indiv</t>
  </si>
  <si>
    <t>VRN</t>
  </si>
  <si>
    <t>POL99_2</t>
  </si>
  <si>
    <t>005121020R</t>
  </si>
  <si>
    <t xml:space="preserve">Provoz zařízení staveniště </t>
  </si>
  <si>
    <t>005121030R</t>
  </si>
  <si>
    <t>Odstranění zařízení staveniště</t>
  </si>
  <si>
    <t>SUM</t>
  </si>
  <si>
    <t>END</t>
  </si>
  <si>
    <t>281606212R00</t>
  </si>
  <si>
    <t>Injektování zdiva proti vzlínající vlhkosti cihelného, tloušťky do 600 mm, nízkotlakovou injektáží, silikonovou injektážní hmotou</t>
  </si>
  <si>
    <t>"Technická specifikace dle PD"</t>
  </si>
  <si>
    <t>POP</t>
  </si>
  <si>
    <t>1.02 : 25,2</t>
  </si>
  <si>
    <t>612409991RT2</t>
  </si>
  <si>
    <t>Začištění omítek kolem oken, dveří a obkladů apod. s použitím suché maltové směsi</t>
  </si>
  <si>
    <t>1.02 sokl : 18</t>
  </si>
  <si>
    <t>612421615R00</t>
  </si>
  <si>
    <t>Omítky vnitřní stěn vápenné nebo vápenocementové v podlaží i ve schodišti hrubé zatřené</t>
  </si>
  <si>
    <t>1.02 : 28,50</t>
  </si>
  <si>
    <t>612434133R00</t>
  </si>
  <si>
    <t xml:space="preserve">Omítkový sanační systém pro vnitřní zdivo sanační podhoz, sanační omítka vyrovnávací tl. 20 mm, sanační omítka tl. 20 mm,  </t>
  </si>
  <si>
    <t>1.02 : 10,5</t>
  </si>
  <si>
    <t>952901111R00</t>
  </si>
  <si>
    <t>Vyčištění budov a ostatních objektů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 před předáním do užívání světlá výška podlaží do 4 m</t>
  </si>
  <si>
    <t>1.02 : 39,5+5,4+6,2+3,25*5,45</t>
  </si>
  <si>
    <t>955R1</t>
  </si>
  <si>
    <t>Vysoušení zdiva</t>
  </si>
  <si>
    <t xml:space="preserve">den   </t>
  </si>
  <si>
    <t>978013191R00</t>
  </si>
  <si>
    <t>Otlučení omítek vápenných nebo vápenocementových vnitřních s vyškrabáním spár, s očištěním zdiva stěn, v rozsahu do 100 %</t>
  </si>
  <si>
    <t>1.01 : 62,9</t>
  </si>
  <si>
    <t>978059531R00</t>
  </si>
  <si>
    <t>Odsekání a odebrání obkladů stěn z obkládaček vnitřních z jakýchkoliv materiálů, plochy přes 2 m2</t>
  </si>
  <si>
    <t>včetně otlučení podkladní omítky až na zdivo,</t>
  </si>
  <si>
    <t>1.01 : 19,75</t>
  </si>
  <si>
    <t>sokl : 18*0,075</t>
  </si>
  <si>
    <t>979082121R00</t>
  </si>
  <si>
    <t>Vnitrostaveništní doprava suti a vybouraných hmot příplatek k ceně za každých dalších 5 m</t>
  </si>
  <si>
    <t>979990107R00</t>
  </si>
  <si>
    <t>Poplatek za uložení, směs betonu, cihel a dřeva,  , skupina 17 09 04 z Katalogu odpadů</t>
  </si>
  <si>
    <t>999281105R00</t>
  </si>
  <si>
    <t xml:space="preserve">Přesun hmot pro opravy a údržbu objektů pro opravy a údržbu dosavadních objektů včetně vnějších plášťů  výšky do 6 m,  </t>
  </si>
  <si>
    <t>oborů 801, 803, 811 a 812</t>
  </si>
  <si>
    <t>711212002RW2</t>
  </si>
  <si>
    <t>Izolace proti vodě stěrka hydroizolační  cementová, pro kontakt s pitnou voidou, proti tlakové vodě</t>
  </si>
  <si>
    <t>1.02 : 25,2*0,2</t>
  </si>
  <si>
    <t>725R1</t>
  </si>
  <si>
    <t>Demontáž veškerých zařizovacích předmětů a vybavení a zpětná montáž</t>
  </si>
  <si>
    <t>soubor</t>
  </si>
  <si>
    <t>771101121R00</t>
  </si>
  <si>
    <t>Příprava podkladu před kladením dlažeb provedení penetrace podkladu</t>
  </si>
  <si>
    <t>800-771</t>
  </si>
  <si>
    <t>POL1_7</t>
  </si>
  <si>
    <t>1.02 sokl : 18*0,075</t>
  </si>
  <si>
    <t>771130111R00</t>
  </si>
  <si>
    <t>Obklad soklíků do tmele rovných, výšky do 100 mm</t>
  </si>
  <si>
    <t>771479001R00</t>
  </si>
  <si>
    <t>Řezání dlaždic pro soklíky</t>
  </si>
  <si>
    <t>Odkaz na mn. položky pořadí 20 : 18,00000</t>
  </si>
  <si>
    <t>771578011R00</t>
  </si>
  <si>
    <t>Zvláštní úpravy spár spára podlaha-stěna silikonem</t>
  </si>
  <si>
    <t>obklady : 2,2+1,2</t>
  </si>
  <si>
    <t>771579793R00</t>
  </si>
  <si>
    <t>Příplatky k položkám montáže podlah keramických příplatek za spárovací hmotu - plošně</t>
  </si>
  <si>
    <t>Odkaz na mn. položky pořadí 19 : 1,35000</t>
  </si>
  <si>
    <t>24592160R</t>
  </si>
  <si>
    <t>Penetrace akrylová (AY); funkce: zpevnění povrchu, úprava savosti; ředidlo: voda (disperzní)</t>
  </si>
  <si>
    <t>kg</t>
  </si>
  <si>
    <t>POL3_1</t>
  </si>
  <si>
    <t>1.02 sokl : 18*0,075*0,2</t>
  </si>
  <si>
    <t>58582138.AR</t>
  </si>
  <si>
    <t>tmel cementový; C2 T S1; lepicí; pro interiér i exteriér; přilnavost k materiálům kamenina, keram. obklady, dlažby</t>
  </si>
  <si>
    <t>1.02 sokl : 18*0,075*4,2</t>
  </si>
  <si>
    <t>5976420PD</t>
  </si>
  <si>
    <t>Dlažba  "Technická specifikace dle PD"</t>
  </si>
  <si>
    <t>1.02 sokl : 18*0,075*1,2</t>
  </si>
  <si>
    <t>998771101R00</t>
  </si>
  <si>
    <t>Přesun hmot pro podlahy z dlaždic v objektech výšky do 6 m</t>
  </si>
  <si>
    <t>781101121R00</t>
  </si>
  <si>
    <t>Příprava podkladu před provedením obkladu provedení penetrace podkladu - práce</t>
  </si>
  <si>
    <t>781111115R00</t>
  </si>
  <si>
    <t>Doplňkové práce při provádění obkladů vyřezání otvoru v obkladačce korunkou prům. do 30 mm</t>
  </si>
  <si>
    <t>kus</t>
  </si>
  <si>
    <t>781111116R00</t>
  </si>
  <si>
    <t>Doplňkové práce při provádění obkladů vyřezání otvoru v obkladačce korunkou prům. do 90 mm</t>
  </si>
  <si>
    <t>781111121R00</t>
  </si>
  <si>
    <t>Doplňkové práce při provádění obkladů montáž lišt rohových, vanových a dilatačních</t>
  </si>
  <si>
    <t>781210141R00</t>
  </si>
  <si>
    <t>Obkládání stěn z obkladaček pórovinových do tmele velikosti do 330 x 600 mm</t>
  </si>
  <si>
    <t>do tmele, kladených rovnoběžně s podlahou,</t>
  </si>
  <si>
    <t>781479705RT3</t>
  </si>
  <si>
    <t>Montáž obkladů vnitřních z dlaždic keramických Příplatky k položkám montáže obkladů vnitřních stěn z dlaždic keramických příplatek za spárovací hmotu - plošně</t>
  </si>
  <si>
    <t>Odkaz na mn. položky pořadí 28 : 28,50000</t>
  </si>
  <si>
    <t>58581697.AR</t>
  </si>
  <si>
    <t>Penetrace akrylátová; funkce: proti tvorbě skvrn, úprava savosti, adhezní můstek; ředidlo: voda (disperzní)</t>
  </si>
  <si>
    <t>1.02 : 28,50*0,2</t>
  </si>
  <si>
    <t>1.02 : 28,50*4,2</t>
  </si>
  <si>
    <t>59760205T</t>
  </si>
  <si>
    <t>Ukon. profil Hl. elox Chrom H=10mm</t>
  </si>
  <si>
    <t>20*1,1</t>
  </si>
  <si>
    <t>597813752PD</t>
  </si>
  <si>
    <t>Obkládačka dodávka "Technická specifikace dle PD"</t>
  </si>
  <si>
    <t>1.02 : 28,50*1,2</t>
  </si>
  <si>
    <t>998781101R00</t>
  </si>
  <si>
    <t>Přesun hmot pro obklady keramické v objektech výšky do 6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</si>
</sst>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2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21"/>
      <name val="Arial CE"/>
      <charset val="238"/>
    </font>
    <font>
      <sz val="8"/>
      <color rgb="FFDE3801"/>
      <name val="Arial CE"/>
      <charset val="238"/>
    </font>
    <font>
      <sz val="8"/>
      <color indexed="9"/>
      <name val="Arial CE"/>
      <charset val="238"/>
    </font>
    <font>
      <sz val="8"/>
      <color indexed="17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/>
    </xf>
    <xf numFmtId="49" fontId="0" fillId="0" borderId="6" xfId="0" applyNumberFormat="1" applyBorder="1" applyAlignment="1">
      <alignment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165" fontId="19" fillId="0" borderId="0" xfId="0" applyNumberFormat="1" applyFont="1" applyBorder="1" applyAlignment="1">
      <alignment horizontal="center" vertical="top" wrapText="1" shrinkToFit="1"/>
    </xf>
    <xf numFmtId="165" fontId="19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18" xfId="0" applyNumberFormat="1" applyFont="1" applyBorder="1" applyAlignment="1">
      <alignment vertical="top" wrapText="1"/>
    </xf>
    <xf numFmtId="49" fontId="16" fillId="4" borderId="0" xfId="0" applyNumberFormat="1" applyFont="1" applyFill="1" applyBorder="1" applyAlignment="1" applyProtection="1">
      <alignment vertical="top"/>
      <protection locked="0"/>
    </xf>
    <xf numFmtId="0" fontId="20" fillId="0" borderId="0" xfId="0" applyNumberFormat="1" applyFont="1" applyAlignment="1">
      <alignment wrapText="1"/>
    </xf>
    <xf numFmtId="49" fontId="16" fillId="4" borderId="18" xfId="0" applyNumberFormat="1" applyFont="1" applyFill="1" applyBorder="1" applyAlignment="1" applyProtection="1">
      <alignment vertical="top"/>
      <protection locked="0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16" fillId="4" borderId="0" xfId="0" applyNumberFormat="1" applyFont="1" applyFill="1" applyBorder="1" applyAlignment="1" applyProtection="1">
      <alignment horizontal="left" vertical="top" wrapText="1"/>
      <protection locked="0"/>
    </xf>
    <xf numFmtId="165" fontId="18" fillId="0" borderId="0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165" fontId="19" fillId="0" borderId="0" xfId="0" quotePrefix="1" applyNumberFormat="1" applyFont="1" applyBorder="1" applyAlignment="1">
      <alignment horizontal="left" vertical="top" wrapText="1"/>
    </xf>
    <xf numFmtId="49" fontId="16" fillId="4" borderId="18" xfId="0" applyNumberFormat="1" applyFont="1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21" fillId="0" borderId="18" xfId="0" applyNumberFormat="1" applyFont="1" applyBorder="1" applyAlignment="1">
      <alignment vertical="top" wrapText="1"/>
    </xf>
    <xf numFmtId="0" fontId="21" fillId="0" borderId="18" xfId="0" applyNumberFormat="1" applyFont="1" applyBorder="1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T19" sqref="T19"/>
    </sheetView>
  </sheetViews>
  <sheetFormatPr defaultRowHeight="12.5" x14ac:dyDescent="0.25"/>
  <sheetData>
    <row r="1" spans="1:7" ht="13" x14ac:dyDescent="0.3">
      <c r="A1" s="21" t="s">
        <v>38</v>
      </c>
    </row>
    <row r="2" spans="1:7" ht="57.75" customHeight="1" x14ac:dyDescent="0.25">
      <c r="A2" s="73" t="s">
        <v>39</v>
      </c>
      <c r="B2" s="73"/>
      <c r="C2" s="73"/>
      <c r="D2" s="73"/>
      <c r="E2" s="73"/>
      <c r="F2" s="73"/>
      <c r="G2" s="73"/>
    </row>
  </sheetData>
  <sheetProtection algorithmName="SHA-512" hashValue="3MQT1nbh2mqr/+CZVYH22bQFnrC/JDip2tM2BbdTQ24UeGj57CtEB5kfyhwj6/DjOSgv65IuBfHlOcuDCT/FBA==" saltValue="N/e8ncHbcSzW3v3hQ4tT4Q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2"/>
  <sheetViews>
    <sheetView showGridLines="0" topLeftCell="B26" zoomScaleNormal="100" zoomScaleSheetLayoutView="75" workbookViewId="0">
      <selection activeCell="A28" sqref="A28"/>
    </sheetView>
  </sheetViews>
  <sheetFormatPr defaultColWidth="9" defaultRowHeight="12.5" x14ac:dyDescent="0.25"/>
  <cols>
    <col min="1" max="1" width="8.453125" hidden="1" customWidth="1"/>
    <col min="2" max="2" width="13.453125" customWidth="1"/>
    <col min="3" max="3" width="7.453125" style="51" customWidth="1"/>
    <col min="4" max="4" width="13" style="51" customWidth="1"/>
    <col min="5" max="5" width="9.7265625" style="51" customWidth="1"/>
    <col min="6" max="6" width="11.7265625" customWidth="1"/>
    <col min="7" max="9" width="13" customWidth="1"/>
    <col min="10" max="10" width="5.54296875" customWidth="1"/>
    <col min="11" max="11" width="4.26953125" customWidth="1"/>
    <col min="12" max="15" width="10.7265625" customWidth="1"/>
  </cols>
  <sheetData>
    <row r="1" spans="1:15" ht="33.75" customHeight="1" x14ac:dyDescent="0.25">
      <c r="A1" s="47" t="s">
        <v>36</v>
      </c>
      <c r="B1" s="74" t="s">
        <v>41</v>
      </c>
      <c r="C1" s="75"/>
      <c r="D1" s="75"/>
      <c r="E1" s="75"/>
      <c r="F1" s="75"/>
      <c r="G1" s="75"/>
      <c r="H1" s="75"/>
      <c r="I1" s="75"/>
      <c r="J1" s="76"/>
    </row>
    <row r="2" spans="1:15" ht="36" customHeight="1" x14ac:dyDescent="0.25">
      <c r="A2" s="2"/>
      <c r="B2" s="105" t="s">
        <v>22</v>
      </c>
      <c r="C2" s="106"/>
      <c r="D2" s="107" t="s">
        <v>43</v>
      </c>
      <c r="E2" s="108" t="s">
        <v>44</v>
      </c>
      <c r="F2" s="109"/>
      <c r="G2" s="109"/>
      <c r="H2" s="109"/>
      <c r="I2" s="109"/>
      <c r="J2" s="110"/>
      <c r="O2" s="1"/>
    </row>
    <row r="3" spans="1:15" ht="27" hidden="1" customHeight="1" x14ac:dyDescent="0.25">
      <c r="A3" s="2"/>
      <c r="B3" s="111"/>
      <c r="C3" s="106"/>
      <c r="D3" s="112"/>
      <c r="E3" s="113"/>
      <c r="F3" s="114"/>
      <c r="G3" s="114"/>
      <c r="H3" s="114"/>
      <c r="I3" s="114"/>
      <c r="J3" s="115"/>
    </row>
    <row r="4" spans="1:15" ht="23.25" customHeight="1" x14ac:dyDescent="0.25">
      <c r="A4" s="2"/>
      <c r="B4" s="116"/>
      <c r="C4" s="117"/>
      <c r="D4" s="118"/>
      <c r="E4" s="119"/>
      <c r="F4" s="119"/>
      <c r="G4" s="119"/>
      <c r="H4" s="119"/>
      <c r="I4" s="119"/>
      <c r="J4" s="120"/>
    </row>
    <row r="5" spans="1:15" ht="24" customHeight="1" x14ac:dyDescent="0.25">
      <c r="A5" s="2"/>
      <c r="B5" s="31" t="s">
        <v>42</v>
      </c>
      <c r="D5" s="121" t="s">
        <v>45</v>
      </c>
      <c r="E5" s="88"/>
      <c r="F5" s="88"/>
      <c r="G5" s="88"/>
      <c r="H5" s="18" t="s">
        <v>40</v>
      </c>
      <c r="I5" s="125" t="s">
        <v>49</v>
      </c>
      <c r="J5" s="8"/>
    </row>
    <row r="6" spans="1:15" ht="15.75" customHeight="1" x14ac:dyDescent="0.25">
      <c r="A6" s="2"/>
      <c r="B6" s="28"/>
      <c r="C6" s="53"/>
      <c r="D6" s="122" t="s">
        <v>46</v>
      </c>
      <c r="E6" s="89"/>
      <c r="F6" s="89"/>
      <c r="G6" s="89"/>
      <c r="H6" s="18" t="s">
        <v>34</v>
      </c>
      <c r="I6" s="22"/>
      <c r="J6" s="8"/>
    </row>
    <row r="7" spans="1:15" ht="15.75" customHeight="1" x14ac:dyDescent="0.25">
      <c r="A7" s="2"/>
      <c r="B7" s="29"/>
      <c r="C7" s="54"/>
      <c r="D7" s="124" t="s">
        <v>48</v>
      </c>
      <c r="E7" s="123" t="s">
        <v>47</v>
      </c>
      <c r="F7" s="90"/>
      <c r="G7" s="90"/>
      <c r="H7" s="24"/>
      <c r="I7" s="23"/>
      <c r="J7" s="34"/>
    </row>
    <row r="8" spans="1:15" ht="24" hidden="1" customHeight="1" x14ac:dyDescent="0.25">
      <c r="A8" s="2"/>
      <c r="B8" s="31" t="s">
        <v>20</v>
      </c>
      <c r="D8" s="126" t="s">
        <v>50</v>
      </c>
      <c r="H8" s="18" t="s">
        <v>40</v>
      </c>
      <c r="I8" s="125" t="s">
        <v>53</v>
      </c>
      <c r="J8" s="8"/>
    </row>
    <row r="9" spans="1:15" ht="15.75" hidden="1" customHeight="1" x14ac:dyDescent="0.25">
      <c r="A9" s="2"/>
      <c r="B9" s="2"/>
      <c r="D9" s="126" t="s">
        <v>51</v>
      </c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4"/>
      <c r="D10" s="124" t="s">
        <v>48</v>
      </c>
      <c r="E10" s="127" t="s">
        <v>52</v>
      </c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19</v>
      </c>
      <c r="D11" s="128"/>
      <c r="E11" s="128"/>
      <c r="F11" s="128"/>
      <c r="G11" s="128"/>
      <c r="H11" s="18" t="s">
        <v>40</v>
      </c>
      <c r="I11" s="133"/>
      <c r="J11" s="8"/>
    </row>
    <row r="12" spans="1:15" ht="15.75" customHeight="1" x14ac:dyDescent="0.25">
      <c r="A12" s="2"/>
      <c r="B12" s="28"/>
      <c r="C12" s="53"/>
      <c r="D12" s="129"/>
      <c r="E12" s="129"/>
      <c r="F12" s="129"/>
      <c r="G12" s="129"/>
      <c r="H12" s="18" t="s">
        <v>34</v>
      </c>
      <c r="I12" s="133"/>
      <c r="J12" s="8"/>
    </row>
    <row r="13" spans="1:15" ht="15.75" customHeight="1" x14ac:dyDescent="0.25">
      <c r="A13" s="2"/>
      <c r="B13" s="29"/>
      <c r="C13" s="54"/>
      <c r="D13" s="132"/>
      <c r="E13" s="130"/>
      <c r="F13" s="131"/>
      <c r="G13" s="131"/>
      <c r="H13" s="19"/>
      <c r="I13" s="23"/>
      <c r="J13" s="34"/>
    </row>
    <row r="14" spans="1:15" ht="24" customHeight="1" x14ac:dyDescent="0.25">
      <c r="A14" s="2"/>
      <c r="B14" s="43" t="s">
        <v>21</v>
      </c>
      <c r="C14" s="55"/>
      <c r="D14" s="56"/>
      <c r="E14" s="57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58"/>
      <c r="D15" s="52"/>
      <c r="E15" s="83"/>
      <c r="F15" s="83"/>
      <c r="G15" s="84"/>
      <c r="H15" s="84"/>
      <c r="I15" s="84" t="s">
        <v>29</v>
      </c>
      <c r="J15" s="85"/>
    </row>
    <row r="16" spans="1:15" ht="23.25" customHeight="1" x14ac:dyDescent="0.25">
      <c r="A16" s="195" t="s">
        <v>24</v>
      </c>
      <c r="B16" s="38" t="s">
        <v>24</v>
      </c>
      <c r="C16" s="59"/>
      <c r="D16" s="60"/>
      <c r="E16" s="80"/>
      <c r="F16" s="81"/>
      <c r="G16" s="80"/>
      <c r="H16" s="81"/>
      <c r="I16" s="80">
        <f>SUMIF(F55:F68,A16,I55:I68)+SUMIF(F55:F68,"PSU",I55:I68)</f>
        <v>0</v>
      </c>
      <c r="J16" s="82"/>
    </row>
    <row r="17" spans="1:10" ht="23.25" customHeight="1" x14ac:dyDescent="0.25">
      <c r="A17" s="195" t="s">
        <v>25</v>
      </c>
      <c r="B17" s="38" t="s">
        <v>25</v>
      </c>
      <c r="C17" s="59"/>
      <c r="D17" s="60"/>
      <c r="E17" s="80"/>
      <c r="F17" s="81"/>
      <c r="G17" s="80"/>
      <c r="H17" s="81"/>
      <c r="I17" s="80">
        <f>SUMIF(F55:F68,A17,I55:I68)</f>
        <v>0</v>
      </c>
      <c r="J17" s="82"/>
    </row>
    <row r="18" spans="1:10" ht="23.25" customHeight="1" x14ac:dyDescent="0.25">
      <c r="A18" s="195" t="s">
        <v>26</v>
      </c>
      <c r="B18" s="38" t="s">
        <v>26</v>
      </c>
      <c r="C18" s="59"/>
      <c r="D18" s="60"/>
      <c r="E18" s="80"/>
      <c r="F18" s="81"/>
      <c r="G18" s="80"/>
      <c r="H18" s="81"/>
      <c r="I18" s="80">
        <f>SUMIF(F55:F68,A18,I55:I68)</f>
        <v>0</v>
      </c>
      <c r="J18" s="82"/>
    </row>
    <row r="19" spans="1:10" ht="23.25" customHeight="1" x14ac:dyDescent="0.25">
      <c r="A19" s="195" t="s">
        <v>96</v>
      </c>
      <c r="B19" s="38" t="s">
        <v>27</v>
      </c>
      <c r="C19" s="59"/>
      <c r="D19" s="60"/>
      <c r="E19" s="80"/>
      <c r="F19" s="81"/>
      <c r="G19" s="80"/>
      <c r="H19" s="81"/>
      <c r="I19" s="80">
        <f>SUMIF(F55:F68,A19,I55:I68)</f>
        <v>0</v>
      </c>
      <c r="J19" s="82"/>
    </row>
    <row r="20" spans="1:10" ht="23.25" customHeight="1" x14ac:dyDescent="0.25">
      <c r="A20" s="195" t="s">
        <v>97</v>
      </c>
      <c r="B20" s="38" t="s">
        <v>28</v>
      </c>
      <c r="C20" s="59"/>
      <c r="D20" s="60"/>
      <c r="E20" s="80"/>
      <c r="F20" s="81"/>
      <c r="G20" s="80"/>
      <c r="H20" s="81"/>
      <c r="I20" s="80">
        <f>SUMIF(F55:F68,A20,I55:I68)</f>
        <v>0</v>
      </c>
      <c r="J20" s="82"/>
    </row>
    <row r="21" spans="1:10" ht="23.25" customHeight="1" x14ac:dyDescent="0.3">
      <c r="A21" s="2"/>
      <c r="B21" s="48" t="s">
        <v>29</v>
      </c>
      <c r="C21" s="61"/>
      <c r="D21" s="62"/>
      <c r="E21" s="86"/>
      <c r="F21" s="87"/>
      <c r="G21" s="86"/>
      <c r="H21" s="87"/>
      <c r="I21" s="86">
        <f>SUM(I16:J20)</f>
        <v>0</v>
      </c>
      <c r="J21" s="96"/>
    </row>
    <row r="22" spans="1:10" ht="33" customHeight="1" x14ac:dyDescent="0.25">
      <c r="A22" s="2"/>
      <c r="B22" s="42" t="s">
        <v>33</v>
      </c>
      <c r="C22" s="59"/>
      <c r="D22" s="60"/>
      <c r="E22" s="63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12</v>
      </c>
      <c r="C23" s="59"/>
      <c r="D23" s="60"/>
      <c r="E23" s="64">
        <v>12</v>
      </c>
      <c r="F23" s="39" t="s">
        <v>0</v>
      </c>
      <c r="G23" s="94">
        <f>ZakladDPHSniVypocet</f>
        <v>0</v>
      </c>
      <c r="H23" s="95"/>
      <c r="I23" s="95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13</v>
      </c>
      <c r="C24" s="59"/>
      <c r="D24" s="60"/>
      <c r="E24" s="64">
        <f>SazbaDPH1</f>
        <v>12</v>
      </c>
      <c r="F24" s="39" t="s">
        <v>0</v>
      </c>
      <c r="G24" s="92">
        <f>IF(A24&gt;50, ROUNDUP(A23, 0), ROUNDDOWN(A23, 0))</f>
        <v>0</v>
      </c>
      <c r="H24" s="93"/>
      <c r="I24" s="93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14</v>
      </c>
      <c r="C25" s="59"/>
      <c r="D25" s="60"/>
      <c r="E25" s="64">
        <v>21</v>
      </c>
      <c r="F25" s="39" t="s">
        <v>0</v>
      </c>
      <c r="G25" s="94">
        <f>ZakladDPHZaklVypocet</f>
        <v>0</v>
      </c>
      <c r="H25" s="95"/>
      <c r="I25" s="95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15</v>
      </c>
      <c r="C26" s="65"/>
      <c r="D26" s="52"/>
      <c r="E26" s="66">
        <f>SazbaDPH2</f>
        <v>21</v>
      </c>
      <c r="F26" s="30" t="s">
        <v>0</v>
      </c>
      <c r="G26" s="77">
        <f>IF(A26&gt;50, ROUNDUP(A25, 0), ROUNDDOWN(A25, 0))</f>
        <v>0</v>
      </c>
      <c r="H26" s="78"/>
      <c r="I26" s="78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4</v>
      </c>
      <c r="C27" s="67"/>
      <c r="D27" s="68"/>
      <c r="E27" s="67"/>
      <c r="F27" s="16"/>
      <c r="G27" s="79">
        <f>CenaCelkem-(ZakladDPHSni+DPHSni+ZakladDPHZakl+DPHZakl)</f>
        <v>0</v>
      </c>
      <c r="H27" s="79"/>
      <c r="I27" s="79"/>
      <c r="J27" s="41" t="str">
        <f t="shared" si="0"/>
        <v>CZK</v>
      </c>
    </row>
    <row r="28" spans="1:10" ht="27.75" hidden="1" customHeight="1" thickBot="1" x14ac:dyDescent="0.3">
      <c r="A28" s="2"/>
      <c r="B28" s="164" t="s">
        <v>23</v>
      </c>
      <c r="C28" s="165"/>
      <c r="D28" s="165"/>
      <c r="E28" s="166"/>
      <c r="F28" s="167"/>
      <c r="G28" s="168">
        <f>ZakladDPHSniVypocet+ZakladDPHZaklVypocet</f>
        <v>0</v>
      </c>
      <c r="H28" s="168"/>
      <c r="I28" s="168"/>
      <c r="J28" s="169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64" t="s">
        <v>35</v>
      </c>
      <c r="C29" s="170"/>
      <c r="D29" s="170"/>
      <c r="E29" s="170"/>
      <c r="F29" s="171"/>
      <c r="G29" s="172">
        <f>IF(A29&gt;50, ROUNDUP(A27, 0), ROUNDDOWN(A27, 0))</f>
        <v>0</v>
      </c>
      <c r="H29" s="172"/>
      <c r="I29" s="172"/>
      <c r="J29" s="173" t="s">
        <v>61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69" t="s">
        <v>11</v>
      </c>
      <c r="D32" s="70"/>
      <c r="E32" s="70"/>
      <c r="F32" s="15" t="s">
        <v>10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3">
      <c r="A34" s="20"/>
      <c r="B34" s="20"/>
      <c r="C34" s="71"/>
      <c r="D34" s="97"/>
      <c r="E34" s="98"/>
      <c r="G34" s="99"/>
      <c r="H34" s="100"/>
      <c r="I34" s="100"/>
      <c r="J34" s="25"/>
    </row>
    <row r="35" spans="1:10" ht="12.75" customHeight="1" x14ac:dyDescent="0.25">
      <c r="A35" s="2"/>
      <c r="B35" s="2"/>
      <c r="D35" s="91" t="s">
        <v>2</v>
      </c>
      <c r="E35" s="91"/>
      <c r="H35" s="10" t="s">
        <v>3</v>
      </c>
      <c r="J35" s="9"/>
    </row>
    <row r="36" spans="1:10" ht="13.5" customHeight="1" thickBot="1" x14ac:dyDescent="0.3">
      <c r="A36" s="11"/>
      <c r="B36" s="11"/>
      <c r="C36" s="72"/>
      <c r="D36" s="72"/>
      <c r="E36" s="72"/>
      <c r="F36" s="12"/>
      <c r="G36" s="12"/>
      <c r="H36" s="12"/>
      <c r="I36" s="12"/>
      <c r="J36" s="13"/>
    </row>
    <row r="37" spans="1:10" ht="27" customHeight="1" x14ac:dyDescent="0.25">
      <c r="B37" s="136" t="s">
        <v>16</v>
      </c>
      <c r="C37" s="137"/>
      <c r="D37" s="137"/>
      <c r="E37" s="137"/>
      <c r="F37" s="138"/>
      <c r="G37" s="138"/>
      <c r="H37" s="138"/>
      <c r="I37" s="138"/>
      <c r="J37" s="139"/>
    </row>
    <row r="38" spans="1:10" ht="25.5" customHeight="1" x14ac:dyDescent="0.25">
      <c r="A38" s="135" t="s">
        <v>37</v>
      </c>
      <c r="B38" s="140" t="s">
        <v>17</v>
      </c>
      <c r="C38" s="141" t="s">
        <v>5</v>
      </c>
      <c r="D38" s="141"/>
      <c r="E38" s="141"/>
      <c r="F38" s="142" t="str">
        <f>B23</f>
        <v>Základ pro sníženou DPH</v>
      </c>
      <c r="G38" s="142" t="str">
        <f>B25</f>
        <v>Základ pro základní DPH</v>
      </c>
      <c r="H38" s="143" t="s">
        <v>18</v>
      </c>
      <c r="I38" s="143" t="s">
        <v>1</v>
      </c>
      <c r="J38" s="144" t="s">
        <v>0</v>
      </c>
    </row>
    <row r="39" spans="1:10" ht="25.5" hidden="1" customHeight="1" x14ac:dyDescent="0.25">
      <c r="A39" s="135">
        <v>1</v>
      </c>
      <c r="B39" s="145" t="s">
        <v>54</v>
      </c>
      <c r="C39" s="146"/>
      <c r="D39" s="146"/>
      <c r="E39" s="146"/>
      <c r="F39" s="147">
        <f>'1 1 Pol'!AE161+'1 2 Pol'!AE125</f>
        <v>0</v>
      </c>
      <c r="G39" s="148">
        <f>'1 1 Pol'!AF161+'1 2 Pol'!AF125</f>
        <v>0</v>
      </c>
      <c r="H39" s="149">
        <f>(F39*SazbaDPH1/100)+(G39*SazbaDPH2/100)</f>
        <v>0</v>
      </c>
      <c r="I39" s="149">
        <f>F39+G39+H39</f>
        <v>0</v>
      </c>
      <c r="J39" s="150" t="str">
        <f>IF(_xlfn.SINGLE(CenaCelkemVypocet)=0,"",I39/_xlfn.SINGLE(CenaCelkemVypocet)*100)</f>
        <v/>
      </c>
    </row>
    <row r="40" spans="1:10" ht="25.5" customHeight="1" x14ac:dyDescent="0.25">
      <c r="A40" s="135">
        <v>2</v>
      </c>
      <c r="B40" s="151"/>
      <c r="C40" s="152" t="s">
        <v>55</v>
      </c>
      <c r="D40" s="152"/>
      <c r="E40" s="152"/>
      <c r="F40" s="153"/>
      <c r="G40" s="154"/>
      <c r="H40" s="154">
        <f>(F40*SazbaDPH1/100)+(G40*SazbaDPH2/100)</f>
        <v>0</v>
      </c>
      <c r="I40" s="154"/>
      <c r="J40" s="155"/>
    </row>
    <row r="41" spans="1:10" ht="25.5" customHeight="1" x14ac:dyDescent="0.25">
      <c r="A41" s="135">
        <v>2</v>
      </c>
      <c r="B41" s="151" t="s">
        <v>56</v>
      </c>
      <c r="C41" s="152" t="s">
        <v>44</v>
      </c>
      <c r="D41" s="152"/>
      <c r="E41" s="152"/>
      <c r="F41" s="153">
        <f>'1 1 Pol'!AE161+'1 2 Pol'!AE125</f>
        <v>0</v>
      </c>
      <c r="G41" s="154">
        <f>'1 1 Pol'!AF161+'1 2 Pol'!AF125</f>
        <v>0</v>
      </c>
      <c r="H41" s="154">
        <f>(F41*SazbaDPH1/100)+(G41*SazbaDPH2/100)</f>
        <v>0</v>
      </c>
      <c r="I41" s="154">
        <f>F41+G41+H41</f>
        <v>0</v>
      </c>
      <c r="J41" s="155" t="str">
        <f>IF(_xlfn.SINGLE(CenaCelkemVypocet)=0,"",I41/_xlfn.SINGLE(CenaCelkemVypocet)*100)</f>
        <v/>
      </c>
    </row>
    <row r="42" spans="1:10" ht="25.5" customHeight="1" x14ac:dyDescent="0.25">
      <c r="A42" s="135">
        <v>3</v>
      </c>
      <c r="B42" s="156" t="s">
        <v>56</v>
      </c>
      <c r="C42" s="146" t="s">
        <v>57</v>
      </c>
      <c r="D42" s="146"/>
      <c r="E42" s="146"/>
      <c r="F42" s="157">
        <f>'1 1 Pol'!AE161</f>
        <v>0</v>
      </c>
      <c r="G42" s="149">
        <f>'1 1 Pol'!AF161</f>
        <v>0</v>
      </c>
      <c r="H42" s="149">
        <f>(F42*SazbaDPH1/100)+(G42*SazbaDPH2/100)</f>
        <v>0</v>
      </c>
      <c r="I42" s="149">
        <f>F42+G42+H42</f>
        <v>0</v>
      </c>
      <c r="J42" s="150" t="str">
        <f>IF(_xlfn.SINGLE(CenaCelkemVypocet)=0,"",I42/_xlfn.SINGLE(CenaCelkemVypocet)*100)</f>
        <v/>
      </c>
    </row>
    <row r="43" spans="1:10" ht="25.5" customHeight="1" x14ac:dyDescent="0.25">
      <c r="A43" s="135">
        <v>3</v>
      </c>
      <c r="B43" s="156" t="s">
        <v>58</v>
      </c>
      <c r="C43" s="146" t="s">
        <v>59</v>
      </c>
      <c r="D43" s="146"/>
      <c r="E43" s="146"/>
      <c r="F43" s="157">
        <f>'1 2 Pol'!AE125</f>
        <v>0</v>
      </c>
      <c r="G43" s="149">
        <f>'1 2 Pol'!AF125</f>
        <v>0</v>
      </c>
      <c r="H43" s="149">
        <f>(F43*SazbaDPH1/100)+(G43*SazbaDPH2/100)</f>
        <v>0</v>
      </c>
      <c r="I43" s="149">
        <f>F43+G43+H43</f>
        <v>0</v>
      </c>
      <c r="J43" s="150" t="str">
        <f>IF(_xlfn.SINGLE(CenaCelkemVypocet)=0,"",I43/_xlfn.SINGLE(CenaCelkemVypocet)*100)</f>
        <v/>
      </c>
    </row>
    <row r="44" spans="1:10" ht="25.5" customHeight="1" x14ac:dyDescent="0.25">
      <c r="A44" s="135"/>
      <c r="B44" s="158" t="s">
        <v>60</v>
      </c>
      <c r="C44" s="159"/>
      <c r="D44" s="159"/>
      <c r="E44" s="160"/>
      <c r="F44" s="161">
        <f>SUMIF(A39:A43,"=1",F39:F43)</f>
        <v>0</v>
      </c>
      <c r="G44" s="162">
        <f>SUMIF(A39:A43,"=1",G39:G43)</f>
        <v>0</v>
      </c>
      <c r="H44" s="162">
        <f>SUMIF(A39:A43,"=1",H39:H43)</f>
        <v>0</v>
      </c>
      <c r="I44" s="162">
        <f>SUMIF(A39:A43,"=1",I39:I43)</f>
        <v>0</v>
      </c>
      <c r="J44" s="163">
        <f>SUMIF(A39:A43,"=1",J39:J43)</f>
        <v>0</v>
      </c>
    </row>
    <row r="46" spans="1:10" x14ac:dyDescent="0.25">
      <c r="A46" t="s">
        <v>62</v>
      </c>
      <c r="B46" t="s">
        <v>63</v>
      </c>
    </row>
    <row r="47" spans="1:10" x14ac:dyDescent="0.25">
      <c r="A47" t="s">
        <v>64</v>
      </c>
      <c r="B47" t="s">
        <v>65</v>
      </c>
    </row>
    <row r="48" spans="1:10" x14ac:dyDescent="0.25">
      <c r="A48" t="s">
        <v>66</v>
      </c>
      <c r="B48" t="s">
        <v>67</v>
      </c>
    </row>
    <row r="49" spans="1:10" x14ac:dyDescent="0.25">
      <c r="A49" t="s">
        <v>66</v>
      </c>
      <c r="B49" t="s">
        <v>68</v>
      </c>
    </row>
    <row r="52" spans="1:10" ht="15.5" x14ac:dyDescent="0.35">
      <c r="B52" s="174" t="s">
        <v>69</v>
      </c>
    </row>
    <row r="54" spans="1:10" ht="25.5" customHeight="1" x14ac:dyDescent="0.25">
      <c r="A54" s="176"/>
      <c r="B54" s="179" t="s">
        <v>17</v>
      </c>
      <c r="C54" s="179" t="s">
        <v>5</v>
      </c>
      <c r="D54" s="180"/>
      <c r="E54" s="180"/>
      <c r="F54" s="181" t="s">
        <v>70</v>
      </c>
      <c r="G54" s="181"/>
      <c r="H54" s="181"/>
      <c r="I54" s="181" t="s">
        <v>29</v>
      </c>
      <c r="J54" s="181" t="s">
        <v>0</v>
      </c>
    </row>
    <row r="55" spans="1:10" ht="36.75" customHeight="1" x14ac:dyDescent="0.25">
      <c r="A55" s="177"/>
      <c r="B55" s="182" t="s">
        <v>56</v>
      </c>
      <c r="C55" s="183" t="s">
        <v>71</v>
      </c>
      <c r="D55" s="184"/>
      <c r="E55" s="184"/>
      <c r="F55" s="191" t="s">
        <v>24</v>
      </c>
      <c r="G55" s="192"/>
      <c r="H55" s="192"/>
      <c r="I55" s="192">
        <f>'1 1 Pol'!G8</f>
        <v>0</v>
      </c>
      <c r="J55" s="188" t="str">
        <f>IF(I69=0,"",I55/I69*100)</f>
        <v/>
      </c>
    </row>
    <row r="56" spans="1:10" ht="36.75" customHeight="1" x14ac:dyDescent="0.25">
      <c r="A56" s="177"/>
      <c r="B56" s="182" t="s">
        <v>72</v>
      </c>
      <c r="C56" s="183" t="s">
        <v>73</v>
      </c>
      <c r="D56" s="184"/>
      <c r="E56" s="184"/>
      <c r="F56" s="191" t="s">
        <v>24</v>
      </c>
      <c r="G56" s="192"/>
      <c r="H56" s="192"/>
      <c r="I56" s="192">
        <f>'1 1 Pol'!G38</f>
        <v>0</v>
      </c>
      <c r="J56" s="188" t="str">
        <f>IF(I69=0,"",I56/I69*100)</f>
        <v/>
      </c>
    </row>
    <row r="57" spans="1:10" ht="36.75" customHeight="1" x14ac:dyDescent="0.25">
      <c r="A57" s="177"/>
      <c r="B57" s="182" t="s">
        <v>74</v>
      </c>
      <c r="C57" s="183" t="s">
        <v>75</v>
      </c>
      <c r="D57" s="184"/>
      <c r="E57" s="184"/>
      <c r="F57" s="191" t="s">
        <v>24</v>
      </c>
      <c r="G57" s="192"/>
      <c r="H57" s="192"/>
      <c r="I57" s="192">
        <f>'1 1 Pol'!G74</f>
        <v>0</v>
      </c>
      <c r="J57" s="188" t="str">
        <f>IF(I69=0,"",I57/I69*100)</f>
        <v/>
      </c>
    </row>
    <row r="58" spans="1:10" ht="36.75" customHeight="1" x14ac:dyDescent="0.25">
      <c r="A58" s="177"/>
      <c r="B58" s="182" t="s">
        <v>76</v>
      </c>
      <c r="C58" s="183" t="s">
        <v>77</v>
      </c>
      <c r="D58" s="184"/>
      <c r="E58" s="184"/>
      <c r="F58" s="191" t="s">
        <v>24</v>
      </c>
      <c r="G58" s="192"/>
      <c r="H58" s="192"/>
      <c r="I58" s="192">
        <f>'1 2 Pol'!G8</f>
        <v>0</v>
      </c>
      <c r="J58" s="188" t="str">
        <f>IF(I69=0,"",I58/I69*100)</f>
        <v/>
      </c>
    </row>
    <row r="59" spans="1:10" ht="36.75" customHeight="1" x14ac:dyDescent="0.25">
      <c r="A59" s="177"/>
      <c r="B59" s="182" t="s">
        <v>78</v>
      </c>
      <c r="C59" s="183" t="s">
        <v>79</v>
      </c>
      <c r="D59" s="184"/>
      <c r="E59" s="184"/>
      <c r="F59" s="191" t="s">
        <v>24</v>
      </c>
      <c r="G59" s="192"/>
      <c r="H59" s="192"/>
      <c r="I59" s="192">
        <f>'1 1 Pol'!G94</f>
        <v>0</v>
      </c>
      <c r="J59" s="188" t="str">
        <f>IF(I69=0,"",I59/I69*100)</f>
        <v/>
      </c>
    </row>
    <row r="60" spans="1:10" ht="36.75" customHeight="1" x14ac:dyDescent="0.25">
      <c r="A60" s="177"/>
      <c r="B60" s="182" t="s">
        <v>80</v>
      </c>
      <c r="C60" s="183" t="s">
        <v>81</v>
      </c>
      <c r="D60" s="184"/>
      <c r="E60" s="184"/>
      <c r="F60" s="191" t="s">
        <v>24</v>
      </c>
      <c r="G60" s="192"/>
      <c r="H60" s="192"/>
      <c r="I60" s="192">
        <f>'1 2 Pol'!G22</f>
        <v>0</v>
      </c>
      <c r="J60" s="188" t="str">
        <f>IF(I69=0,"",I60/I69*100)</f>
        <v/>
      </c>
    </row>
    <row r="61" spans="1:10" ht="36.75" customHeight="1" x14ac:dyDescent="0.25">
      <c r="A61" s="177"/>
      <c r="B61" s="182" t="s">
        <v>82</v>
      </c>
      <c r="C61" s="183" t="s">
        <v>83</v>
      </c>
      <c r="D61" s="184"/>
      <c r="E61" s="184"/>
      <c r="F61" s="191" t="s">
        <v>24</v>
      </c>
      <c r="G61" s="192"/>
      <c r="H61" s="192"/>
      <c r="I61" s="192">
        <f>'1 1 Pol'!G103+'1 2 Pol'!G28</f>
        <v>0</v>
      </c>
      <c r="J61" s="188" t="str">
        <f>IF(I69=0,"",I61/I69*100)</f>
        <v/>
      </c>
    </row>
    <row r="62" spans="1:10" ht="36.75" customHeight="1" x14ac:dyDescent="0.25">
      <c r="A62" s="177"/>
      <c r="B62" s="182" t="s">
        <v>84</v>
      </c>
      <c r="C62" s="183" t="s">
        <v>85</v>
      </c>
      <c r="D62" s="184"/>
      <c r="E62" s="184"/>
      <c r="F62" s="191" t="s">
        <v>24</v>
      </c>
      <c r="G62" s="192"/>
      <c r="H62" s="192"/>
      <c r="I62" s="192">
        <f>'1 1 Pol'!G123+'1 2 Pol'!G50</f>
        <v>0</v>
      </c>
      <c r="J62" s="188" t="str">
        <f>IF(I69=0,"",I62/I69*100)</f>
        <v/>
      </c>
    </row>
    <row r="63" spans="1:10" ht="36.75" customHeight="1" x14ac:dyDescent="0.25">
      <c r="A63" s="177"/>
      <c r="B63" s="182" t="s">
        <v>86</v>
      </c>
      <c r="C63" s="183" t="s">
        <v>87</v>
      </c>
      <c r="D63" s="184"/>
      <c r="E63" s="184"/>
      <c r="F63" s="191" t="s">
        <v>25</v>
      </c>
      <c r="G63" s="192"/>
      <c r="H63" s="192"/>
      <c r="I63" s="192">
        <f>'1 1 Pol'!G127+'1 2 Pol'!G54</f>
        <v>0</v>
      </c>
      <c r="J63" s="188" t="str">
        <f>IF(I69=0,"",I63/I69*100)</f>
        <v/>
      </c>
    </row>
    <row r="64" spans="1:10" ht="36.75" customHeight="1" x14ac:dyDescent="0.25">
      <c r="A64" s="177"/>
      <c r="B64" s="182" t="s">
        <v>88</v>
      </c>
      <c r="C64" s="183" t="s">
        <v>89</v>
      </c>
      <c r="D64" s="184"/>
      <c r="E64" s="184"/>
      <c r="F64" s="191" t="s">
        <v>25</v>
      </c>
      <c r="G64" s="192"/>
      <c r="H64" s="192"/>
      <c r="I64" s="192">
        <f>'1 1 Pol'!G143</f>
        <v>0</v>
      </c>
      <c r="J64" s="188" t="str">
        <f>IF(I69=0,"",I64/I69*100)</f>
        <v/>
      </c>
    </row>
    <row r="65" spans="1:10" ht="36.75" customHeight="1" x14ac:dyDescent="0.25">
      <c r="A65" s="177"/>
      <c r="B65" s="182" t="s">
        <v>90</v>
      </c>
      <c r="C65" s="183" t="s">
        <v>91</v>
      </c>
      <c r="D65" s="184"/>
      <c r="E65" s="184"/>
      <c r="F65" s="191" t="s">
        <v>25</v>
      </c>
      <c r="G65" s="192"/>
      <c r="H65" s="192"/>
      <c r="I65" s="192">
        <f>'1 2 Pol'!G61</f>
        <v>0</v>
      </c>
      <c r="J65" s="188" t="str">
        <f>IF(I69=0,"",I65/I69*100)</f>
        <v/>
      </c>
    </row>
    <row r="66" spans="1:10" ht="36.75" customHeight="1" x14ac:dyDescent="0.25">
      <c r="A66" s="177"/>
      <c r="B66" s="182" t="s">
        <v>92</v>
      </c>
      <c r="C66" s="183" t="s">
        <v>93</v>
      </c>
      <c r="D66" s="184"/>
      <c r="E66" s="184"/>
      <c r="F66" s="191" t="s">
        <v>25</v>
      </c>
      <c r="G66" s="192"/>
      <c r="H66" s="192"/>
      <c r="I66" s="192">
        <f>'1 2 Pol'!G64</f>
        <v>0</v>
      </c>
      <c r="J66" s="188" t="str">
        <f>IF(I69=0,"",I66/I69*100)</f>
        <v/>
      </c>
    </row>
    <row r="67" spans="1:10" ht="36.75" customHeight="1" x14ac:dyDescent="0.25">
      <c r="A67" s="177"/>
      <c r="B67" s="182" t="s">
        <v>94</v>
      </c>
      <c r="C67" s="183" t="s">
        <v>95</v>
      </c>
      <c r="D67" s="184"/>
      <c r="E67" s="184"/>
      <c r="F67" s="191" t="s">
        <v>25</v>
      </c>
      <c r="G67" s="192"/>
      <c r="H67" s="192"/>
      <c r="I67" s="192">
        <f>'1 2 Pol'!G93</f>
        <v>0</v>
      </c>
      <c r="J67" s="188" t="str">
        <f>IF(I69=0,"",I67/I69*100)</f>
        <v/>
      </c>
    </row>
    <row r="68" spans="1:10" ht="36.75" customHeight="1" x14ac:dyDescent="0.25">
      <c r="A68" s="177"/>
      <c r="B68" s="182" t="s">
        <v>96</v>
      </c>
      <c r="C68" s="183" t="s">
        <v>27</v>
      </c>
      <c r="D68" s="184"/>
      <c r="E68" s="184"/>
      <c r="F68" s="191" t="s">
        <v>96</v>
      </c>
      <c r="G68" s="192"/>
      <c r="H68" s="192"/>
      <c r="I68" s="192">
        <f>'1 1 Pol'!G153</f>
        <v>0</v>
      </c>
      <c r="J68" s="188" t="str">
        <f>IF(I69=0,"",I68/I69*100)</f>
        <v/>
      </c>
    </row>
    <row r="69" spans="1:10" ht="25.5" customHeight="1" x14ac:dyDescent="0.25">
      <c r="A69" s="178"/>
      <c r="B69" s="185" t="s">
        <v>1</v>
      </c>
      <c r="C69" s="186"/>
      <c r="D69" s="187"/>
      <c r="E69" s="187"/>
      <c r="F69" s="193"/>
      <c r="G69" s="194"/>
      <c r="H69" s="194"/>
      <c r="I69" s="194">
        <f>SUM(I55:I68)</f>
        <v>0</v>
      </c>
      <c r="J69" s="189">
        <f>SUM(J55:J68)</f>
        <v>0</v>
      </c>
    </row>
    <row r="70" spans="1:10" x14ac:dyDescent="0.25">
      <c r="F70" s="134"/>
      <c r="G70" s="134"/>
      <c r="H70" s="134"/>
      <c r="I70" s="134"/>
      <c r="J70" s="190"/>
    </row>
    <row r="71" spans="1:10" x14ac:dyDescent="0.25">
      <c r="F71" s="134"/>
      <c r="G71" s="134"/>
      <c r="H71" s="134"/>
      <c r="I71" s="134"/>
      <c r="J71" s="190"/>
    </row>
    <row r="72" spans="1:10" x14ac:dyDescent="0.25">
      <c r="F72" s="134"/>
      <c r="G72" s="134"/>
      <c r="H72" s="134"/>
      <c r="I72" s="134"/>
      <c r="J72" s="190"/>
    </row>
  </sheetData>
  <sheetProtection algorithmName="SHA-512" hashValue="3rijSFgNjvpD2JXgxSSXr8gAfV/IdPCwWb4BsjWmNCLKWuQK6hd0XD/xbtXPMXyKVy0JVGQgPjZgwMtbqpM08A==" saltValue="UzKQPIUtTjH5+DUGVY0dUw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1">
    <mergeCell ref="C64:E64"/>
    <mergeCell ref="C65:E65"/>
    <mergeCell ref="C66:E66"/>
    <mergeCell ref="C67:E67"/>
    <mergeCell ref="C68:E68"/>
    <mergeCell ref="C59:E59"/>
    <mergeCell ref="C60:E60"/>
    <mergeCell ref="C61:E61"/>
    <mergeCell ref="C62:E62"/>
    <mergeCell ref="C63:E63"/>
    <mergeCell ref="B44:E44"/>
    <mergeCell ref="C55:E55"/>
    <mergeCell ref="C56:E56"/>
    <mergeCell ref="C57:E57"/>
    <mergeCell ref="C58:E58"/>
    <mergeCell ref="C39:E39"/>
    <mergeCell ref="C40:E40"/>
    <mergeCell ref="C41:E41"/>
    <mergeCell ref="C42:E42"/>
    <mergeCell ref="C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9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796875" defaultRowHeight="12.5" x14ac:dyDescent="0.25"/>
  <cols>
    <col min="1" max="1" width="4.26953125" style="3" customWidth="1"/>
    <col min="2" max="2" width="14.453125" style="3" customWidth="1"/>
    <col min="3" max="3" width="38.26953125" style="7" customWidth="1"/>
    <col min="4" max="4" width="4.54296875" style="3" customWidth="1"/>
    <col min="5" max="5" width="10.54296875" style="3" customWidth="1"/>
    <col min="6" max="6" width="9.81640625" style="3" customWidth="1"/>
    <col min="7" max="7" width="12.7265625" style="3" customWidth="1"/>
    <col min="8" max="16384" width="9.1796875" style="3"/>
  </cols>
  <sheetData>
    <row r="1" spans="1:7" ht="15.5" x14ac:dyDescent="0.25">
      <c r="A1" s="101" t="s">
        <v>6</v>
      </c>
      <c r="B1" s="101"/>
      <c r="C1" s="102"/>
      <c r="D1" s="101"/>
      <c r="E1" s="101"/>
      <c r="F1" s="101"/>
      <c r="G1" s="101"/>
    </row>
    <row r="2" spans="1:7" ht="25" customHeight="1" x14ac:dyDescent="0.25">
      <c r="A2" s="50" t="s">
        <v>7</v>
      </c>
      <c r="B2" s="49"/>
      <c r="C2" s="103"/>
      <c r="D2" s="103"/>
      <c r="E2" s="103"/>
      <c r="F2" s="103"/>
      <c r="G2" s="104"/>
    </row>
    <row r="3" spans="1:7" ht="25" customHeight="1" x14ac:dyDescent="0.25">
      <c r="A3" s="50" t="s">
        <v>8</v>
      </c>
      <c r="B3" s="49"/>
      <c r="C3" s="103"/>
      <c r="D3" s="103"/>
      <c r="E3" s="103"/>
      <c r="F3" s="103"/>
      <c r="G3" s="104"/>
    </row>
    <row r="4" spans="1:7" ht="25" customHeight="1" x14ac:dyDescent="0.25">
      <c r="A4" s="50" t="s">
        <v>9</v>
      </c>
      <c r="B4" s="49"/>
      <c r="C4" s="103"/>
      <c r="D4" s="103"/>
      <c r="E4" s="103"/>
      <c r="F4" s="103"/>
      <c r="G4" s="104"/>
    </row>
    <row r="5" spans="1:7" x14ac:dyDescent="0.25">
      <c r="B5" s="4"/>
      <c r="C5" s="5"/>
      <c r="D5" s="6"/>
    </row>
  </sheetData>
  <sheetProtection algorithmName="SHA-512" hashValue="W2B9HY3THlYyRxYLob5B1BhVjM32y5LlrAhUulbnVHEMCyDSIwYPLkrNO8/Jm4VQEBU3c9piHl4irYhXtbcItQ==" saltValue="9w27UMPhFVU0XGPamZ1xDA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02F7E-33A7-4647-8806-835D7B7EBD4A}">
  <sheetPr>
    <outlinePr summaryBelow="0"/>
  </sheetPr>
  <dimension ref="A1:BH5000"/>
  <sheetViews>
    <sheetView workbookViewId="0">
      <pane ySplit="7" topLeftCell="A130" activePane="bottomLeft" state="frozen"/>
      <selection pane="bottomLeft" sqref="A1:G1"/>
    </sheetView>
  </sheetViews>
  <sheetFormatPr defaultRowHeight="12.5" outlineLevelRow="3" x14ac:dyDescent="0.25"/>
  <cols>
    <col min="1" max="1" width="3.36328125" customWidth="1"/>
    <col min="2" max="2" width="12.453125" style="175" customWidth="1"/>
    <col min="3" max="3" width="63.1796875" style="175" customWidth="1"/>
    <col min="4" max="4" width="4.81640625" customWidth="1"/>
    <col min="5" max="5" width="10.453125" customWidth="1"/>
    <col min="6" max="6" width="9.81640625" customWidth="1"/>
    <col min="7" max="7" width="12.6328125" customWidth="1"/>
    <col min="8" max="17" width="0" hidden="1" customWidth="1"/>
    <col min="18" max="18" width="6.81640625" customWidth="1"/>
    <col min="20" max="25" width="0" hidden="1" customWidth="1"/>
    <col min="29" max="29" width="0" hidden="1" customWidth="1"/>
    <col min="31" max="41" width="0" hidden="1" customWidth="1"/>
    <col min="53" max="53" width="98.6328125" customWidth="1"/>
  </cols>
  <sheetData>
    <row r="1" spans="1:60" ht="15.75" customHeight="1" x14ac:dyDescent="0.35">
      <c r="A1" s="196" t="s">
        <v>98</v>
      </c>
      <c r="B1" s="196"/>
      <c r="C1" s="196"/>
      <c r="D1" s="196"/>
      <c r="E1" s="196"/>
      <c r="F1" s="196"/>
      <c r="G1" s="196"/>
      <c r="AG1" t="s">
        <v>99</v>
      </c>
    </row>
    <row r="2" spans="1:60" ht="25" customHeight="1" x14ac:dyDescent="0.25">
      <c r="A2" s="197" t="s">
        <v>7</v>
      </c>
      <c r="B2" s="49" t="s">
        <v>43</v>
      </c>
      <c r="C2" s="200" t="s">
        <v>44</v>
      </c>
      <c r="D2" s="198"/>
      <c r="E2" s="198"/>
      <c r="F2" s="198"/>
      <c r="G2" s="199"/>
      <c r="AG2" t="s">
        <v>100</v>
      </c>
    </row>
    <row r="3" spans="1:60" ht="25" customHeight="1" x14ac:dyDescent="0.25">
      <c r="A3" s="197" t="s">
        <v>8</v>
      </c>
      <c r="B3" s="49" t="s">
        <v>56</v>
      </c>
      <c r="C3" s="200" t="s">
        <v>44</v>
      </c>
      <c r="D3" s="198"/>
      <c r="E3" s="198"/>
      <c r="F3" s="198"/>
      <c r="G3" s="199"/>
      <c r="AC3" s="175" t="s">
        <v>100</v>
      </c>
      <c r="AG3" t="s">
        <v>101</v>
      </c>
    </row>
    <row r="4" spans="1:60" ht="25" customHeight="1" x14ac:dyDescent="0.25">
      <c r="A4" s="201" t="s">
        <v>9</v>
      </c>
      <c r="B4" s="202" t="s">
        <v>56</v>
      </c>
      <c r="C4" s="203" t="s">
        <v>57</v>
      </c>
      <c r="D4" s="204"/>
      <c r="E4" s="204"/>
      <c r="F4" s="204"/>
      <c r="G4" s="205"/>
      <c r="AG4" t="s">
        <v>102</v>
      </c>
    </row>
    <row r="5" spans="1:60" x14ac:dyDescent="0.25">
      <c r="D5" s="10"/>
    </row>
    <row r="6" spans="1:60" ht="37.5" x14ac:dyDescent="0.25">
      <c r="A6" s="207" t="s">
        <v>103</v>
      </c>
      <c r="B6" s="209" t="s">
        <v>104</v>
      </c>
      <c r="C6" s="209" t="s">
        <v>105</v>
      </c>
      <c r="D6" s="208" t="s">
        <v>106</v>
      </c>
      <c r="E6" s="207" t="s">
        <v>107</v>
      </c>
      <c r="F6" s="206" t="s">
        <v>108</v>
      </c>
      <c r="G6" s="207" t="s">
        <v>29</v>
      </c>
      <c r="H6" s="210" t="s">
        <v>30</v>
      </c>
      <c r="I6" s="210" t="s">
        <v>109</v>
      </c>
      <c r="J6" s="210" t="s">
        <v>31</v>
      </c>
      <c r="K6" s="210" t="s">
        <v>110</v>
      </c>
      <c r="L6" s="210" t="s">
        <v>111</v>
      </c>
      <c r="M6" s="210" t="s">
        <v>112</v>
      </c>
      <c r="N6" s="210" t="s">
        <v>113</v>
      </c>
      <c r="O6" s="210" t="s">
        <v>114</v>
      </c>
      <c r="P6" s="210" t="s">
        <v>115</v>
      </c>
      <c r="Q6" s="210" t="s">
        <v>116</v>
      </c>
      <c r="R6" s="210" t="s">
        <v>117</v>
      </c>
      <c r="S6" s="210" t="s">
        <v>118</v>
      </c>
      <c r="T6" s="210" t="s">
        <v>119</v>
      </c>
      <c r="U6" s="210" t="s">
        <v>120</v>
      </c>
      <c r="V6" s="210" t="s">
        <v>121</v>
      </c>
      <c r="W6" s="210" t="s">
        <v>122</v>
      </c>
      <c r="X6" s="210" t="s">
        <v>123</v>
      </c>
      <c r="Y6" s="210" t="s">
        <v>124</v>
      </c>
    </row>
    <row r="7" spans="1:60" hidden="1" x14ac:dyDescent="0.25">
      <c r="A7" s="3"/>
      <c r="B7" s="4"/>
      <c r="C7" s="4"/>
      <c r="D7" s="6"/>
      <c r="E7" s="212"/>
      <c r="F7" s="213"/>
      <c r="G7" s="213"/>
      <c r="H7" s="213"/>
      <c r="I7" s="213"/>
      <c r="J7" s="213"/>
      <c r="K7" s="213"/>
      <c r="L7" s="213"/>
      <c r="M7" s="213"/>
      <c r="N7" s="212"/>
      <c r="O7" s="212"/>
      <c r="P7" s="212"/>
      <c r="Q7" s="212"/>
      <c r="R7" s="213"/>
      <c r="S7" s="213"/>
      <c r="T7" s="213"/>
      <c r="U7" s="213"/>
      <c r="V7" s="213"/>
      <c r="W7" s="213"/>
      <c r="X7" s="213"/>
      <c r="Y7" s="213"/>
    </row>
    <row r="8" spans="1:60" ht="13" x14ac:dyDescent="0.25">
      <c r="A8" s="229" t="s">
        <v>125</v>
      </c>
      <c r="B8" s="230" t="s">
        <v>56</v>
      </c>
      <c r="C8" s="247" t="s">
        <v>71</v>
      </c>
      <c r="D8" s="231"/>
      <c r="E8" s="232"/>
      <c r="F8" s="233"/>
      <c r="G8" s="233">
        <f>SUMIF(AG9:AG37,"&lt;&gt;NOR",G9:G37)</f>
        <v>0</v>
      </c>
      <c r="H8" s="233"/>
      <c r="I8" s="233">
        <f>SUM(I9:I37)</f>
        <v>0</v>
      </c>
      <c r="J8" s="233"/>
      <c r="K8" s="233">
        <f>SUM(K9:K37)</f>
        <v>0</v>
      </c>
      <c r="L8" s="233"/>
      <c r="M8" s="233">
        <f>SUM(M9:M37)</f>
        <v>0</v>
      </c>
      <c r="N8" s="232"/>
      <c r="O8" s="232">
        <f>SUM(O9:O37)</f>
        <v>0</v>
      </c>
      <c r="P8" s="232"/>
      <c r="Q8" s="232">
        <f>SUM(Q9:Q37)</f>
        <v>0</v>
      </c>
      <c r="R8" s="233"/>
      <c r="S8" s="233"/>
      <c r="T8" s="234"/>
      <c r="U8" s="228"/>
      <c r="V8" s="228">
        <f>SUM(V9:V37)</f>
        <v>47.499999999999993</v>
      </c>
      <c r="W8" s="228"/>
      <c r="X8" s="228"/>
      <c r="Y8" s="228"/>
      <c r="AG8" t="s">
        <v>126</v>
      </c>
    </row>
    <row r="9" spans="1:60" outlineLevel="1" x14ac:dyDescent="0.25">
      <c r="A9" s="236">
        <v>1</v>
      </c>
      <c r="B9" s="237" t="s">
        <v>127</v>
      </c>
      <c r="C9" s="248" t="s">
        <v>128</v>
      </c>
      <c r="D9" s="238" t="s">
        <v>129</v>
      </c>
      <c r="E9" s="239">
        <v>7.7140000000000004</v>
      </c>
      <c r="F9" s="240"/>
      <c r="G9" s="241">
        <f>ROUND(E9*F9,2)</f>
        <v>0</v>
      </c>
      <c r="H9" s="240"/>
      <c r="I9" s="241">
        <f>ROUND(E9*H9,2)</f>
        <v>0</v>
      </c>
      <c r="J9" s="240"/>
      <c r="K9" s="241">
        <f>ROUND(E9*J9,2)</f>
        <v>0</v>
      </c>
      <c r="L9" s="241">
        <v>21</v>
      </c>
      <c r="M9" s="241">
        <f>G9*(1+L9/100)</f>
        <v>0</v>
      </c>
      <c r="N9" s="239">
        <v>0</v>
      </c>
      <c r="O9" s="239">
        <f>ROUND(E9*N9,2)</f>
        <v>0</v>
      </c>
      <c r="P9" s="239">
        <v>0</v>
      </c>
      <c r="Q9" s="239">
        <f>ROUND(E9*P9,2)</f>
        <v>0</v>
      </c>
      <c r="R9" s="241" t="s">
        <v>130</v>
      </c>
      <c r="S9" s="241" t="s">
        <v>131</v>
      </c>
      <c r="T9" s="242" t="s">
        <v>131</v>
      </c>
      <c r="U9" s="221">
        <v>3.5329999999999999</v>
      </c>
      <c r="V9" s="221">
        <f>ROUND(E9*U9,2)</f>
        <v>27.25</v>
      </c>
      <c r="W9" s="221"/>
      <c r="X9" s="221" t="s">
        <v>132</v>
      </c>
      <c r="Y9" s="221" t="s">
        <v>133</v>
      </c>
      <c r="Z9" s="211"/>
      <c r="AA9" s="211"/>
      <c r="AB9" s="211"/>
      <c r="AC9" s="211"/>
      <c r="AD9" s="211"/>
      <c r="AE9" s="211"/>
      <c r="AF9" s="211"/>
      <c r="AG9" s="211" t="s">
        <v>134</v>
      </c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</row>
    <row r="10" spans="1:60" outlineLevel="2" x14ac:dyDescent="0.25">
      <c r="A10" s="218"/>
      <c r="B10" s="219"/>
      <c r="C10" s="249" t="s">
        <v>135</v>
      </c>
      <c r="D10" s="243"/>
      <c r="E10" s="243"/>
      <c r="F10" s="243"/>
      <c r="G10" s="243"/>
      <c r="H10" s="221"/>
      <c r="I10" s="221"/>
      <c r="J10" s="221"/>
      <c r="K10" s="221"/>
      <c r="L10" s="221"/>
      <c r="M10" s="221"/>
      <c r="N10" s="220"/>
      <c r="O10" s="220"/>
      <c r="P10" s="220"/>
      <c r="Q10" s="220"/>
      <c r="R10" s="221"/>
      <c r="S10" s="221"/>
      <c r="T10" s="221"/>
      <c r="U10" s="221"/>
      <c r="V10" s="221"/>
      <c r="W10" s="221"/>
      <c r="X10" s="221"/>
      <c r="Y10" s="221"/>
      <c r="Z10" s="211"/>
      <c r="AA10" s="211"/>
      <c r="AB10" s="211"/>
      <c r="AC10" s="211"/>
      <c r="AD10" s="211"/>
      <c r="AE10" s="211"/>
      <c r="AF10" s="211"/>
      <c r="AG10" s="211" t="s">
        <v>136</v>
      </c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</row>
    <row r="11" spans="1:60" outlineLevel="2" x14ac:dyDescent="0.25">
      <c r="A11" s="218"/>
      <c r="B11" s="219"/>
      <c r="C11" s="250" t="s">
        <v>137</v>
      </c>
      <c r="D11" s="222"/>
      <c r="E11" s="223">
        <v>6.7140000000000004</v>
      </c>
      <c r="F11" s="221"/>
      <c r="G11" s="221"/>
      <c r="H11" s="221"/>
      <c r="I11" s="221"/>
      <c r="J11" s="221"/>
      <c r="K11" s="221"/>
      <c r="L11" s="221"/>
      <c r="M11" s="221"/>
      <c r="N11" s="220"/>
      <c r="O11" s="220"/>
      <c r="P11" s="220"/>
      <c r="Q11" s="220"/>
      <c r="R11" s="221"/>
      <c r="S11" s="221"/>
      <c r="T11" s="221"/>
      <c r="U11" s="221"/>
      <c r="V11" s="221"/>
      <c r="W11" s="221"/>
      <c r="X11" s="221"/>
      <c r="Y11" s="221"/>
      <c r="Z11" s="211"/>
      <c r="AA11" s="211"/>
      <c r="AB11" s="211"/>
      <c r="AC11" s="211"/>
      <c r="AD11" s="211"/>
      <c r="AE11" s="211"/>
      <c r="AF11" s="211"/>
      <c r="AG11" s="211" t="s">
        <v>138</v>
      </c>
      <c r="AH11" s="211">
        <v>0</v>
      </c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</row>
    <row r="12" spans="1:60" outlineLevel="3" x14ac:dyDescent="0.25">
      <c r="A12" s="218"/>
      <c r="B12" s="219"/>
      <c r="C12" s="250" t="s">
        <v>139</v>
      </c>
      <c r="D12" s="222"/>
      <c r="E12" s="223">
        <v>1</v>
      </c>
      <c r="F12" s="221"/>
      <c r="G12" s="221"/>
      <c r="H12" s="221"/>
      <c r="I12" s="221"/>
      <c r="J12" s="221"/>
      <c r="K12" s="221"/>
      <c r="L12" s="221"/>
      <c r="M12" s="221"/>
      <c r="N12" s="220"/>
      <c r="O12" s="220"/>
      <c r="P12" s="220"/>
      <c r="Q12" s="220"/>
      <c r="R12" s="221"/>
      <c r="S12" s="221"/>
      <c r="T12" s="221"/>
      <c r="U12" s="221"/>
      <c r="V12" s="221"/>
      <c r="W12" s="221"/>
      <c r="X12" s="221"/>
      <c r="Y12" s="221"/>
      <c r="Z12" s="211"/>
      <c r="AA12" s="211"/>
      <c r="AB12" s="211"/>
      <c r="AC12" s="211"/>
      <c r="AD12" s="211"/>
      <c r="AE12" s="211"/>
      <c r="AF12" s="211"/>
      <c r="AG12" s="211" t="s">
        <v>138</v>
      </c>
      <c r="AH12" s="211">
        <v>0</v>
      </c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</row>
    <row r="13" spans="1:60" outlineLevel="2" x14ac:dyDescent="0.25">
      <c r="A13" s="218"/>
      <c r="B13" s="219"/>
      <c r="C13" s="251"/>
      <c r="D13" s="244"/>
      <c r="E13" s="244"/>
      <c r="F13" s="244"/>
      <c r="G13" s="244"/>
      <c r="H13" s="221"/>
      <c r="I13" s="221"/>
      <c r="J13" s="221"/>
      <c r="K13" s="221"/>
      <c r="L13" s="221"/>
      <c r="M13" s="221"/>
      <c r="N13" s="220"/>
      <c r="O13" s="220"/>
      <c r="P13" s="220"/>
      <c r="Q13" s="220"/>
      <c r="R13" s="221"/>
      <c r="S13" s="221"/>
      <c r="T13" s="221"/>
      <c r="U13" s="221"/>
      <c r="V13" s="221"/>
      <c r="W13" s="221"/>
      <c r="X13" s="221"/>
      <c r="Y13" s="221"/>
      <c r="Z13" s="211"/>
      <c r="AA13" s="211"/>
      <c r="AB13" s="211"/>
      <c r="AC13" s="211"/>
      <c r="AD13" s="211"/>
      <c r="AE13" s="211"/>
      <c r="AF13" s="211"/>
      <c r="AG13" s="211" t="s">
        <v>140</v>
      </c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</row>
    <row r="14" spans="1:60" outlineLevel="1" x14ac:dyDescent="0.25">
      <c r="A14" s="236">
        <v>2</v>
      </c>
      <c r="B14" s="237" t="s">
        <v>141</v>
      </c>
      <c r="C14" s="248" t="s">
        <v>142</v>
      </c>
      <c r="D14" s="238" t="s">
        <v>129</v>
      </c>
      <c r="E14" s="239">
        <v>7.7140000000000004</v>
      </c>
      <c r="F14" s="240"/>
      <c r="G14" s="241">
        <f>ROUND(E14*F14,2)</f>
        <v>0</v>
      </c>
      <c r="H14" s="240"/>
      <c r="I14" s="241">
        <f>ROUND(E14*H14,2)</f>
        <v>0</v>
      </c>
      <c r="J14" s="240"/>
      <c r="K14" s="241">
        <f>ROUND(E14*J14,2)</f>
        <v>0</v>
      </c>
      <c r="L14" s="241">
        <v>21</v>
      </c>
      <c r="M14" s="241">
        <f>G14*(1+L14/100)</f>
        <v>0</v>
      </c>
      <c r="N14" s="239">
        <v>0</v>
      </c>
      <c r="O14" s="239">
        <f>ROUND(E14*N14,2)</f>
        <v>0</v>
      </c>
      <c r="P14" s="239">
        <v>0</v>
      </c>
      <c r="Q14" s="239">
        <f>ROUND(E14*P14,2)</f>
        <v>0</v>
      </c>
      <c r="R14" s="241" t="s">
        <v>130</v>
      </c>
      <c r="S14" s="241" t="s">
        <v>131</v>
      </c>
      <c r="T14" s="242" t="s">
        <v>131</v>
      </c>
      <c r="U14" s="221">
        <v>1.0999999999999999E-2</v>
      </c>
      <c r="V14" s="221">
        <f>ROUND(E14*U14,2)</f>
        <v>0.08</v>
      </c>
      <c r="W14" s="221"/>
      <c r="X14" s="221" t="s">
        <v>132</v>
      </c>
      <c r="Y14" s="221" t="s">
        <v>133</v>
      </c>
      <c r="Z14" s="211"/>
      <c r="AA14" s="211"/>
      <c r="AB14" s="211"/>
      <c r="AC14" s="211"/>
      <c r="AD14" s="211"/>
      <c r="AE14" s="211"/>
      <c r="AF14" s="211"/>
      <c r="AG14" s="211" t="s">
        <v>134</v>
      </c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</row>
    <row r="15" spans="1:60" outlineLevel="2" x14ac:dyDescent="0.25">
      <c r="A15" s="218"/>
      <c r="B15" s="219"/>
      <c r="C15" s="249" t="s">
        <v>143</v>
      </c>
      <c r="D15" s="243"/>
      <c r="E15" s="243"/>
      <c r="F15" s="243"/>
      <c r="G15" s="243"/>
      <c r="H15" s="221"/>
      <c r="I15" s="221"/>
      <c r="J15" s="221"/>
      <c r="K15" s="221"/>
      <c r="L15" s="221"/>
      <c r="M15" s="221"/>
      <c r="N15" s="220"/>
      <c r="O15" s="220"/>
      <c r="P15" s="220"/>
      <c r="Q15" s="220"/>
      <c r="R15" s="221"/>
      <c r="S15" s="221"/>
      <c r="T15" s="221"/>
      <c r="U15" s="221"/>
      <c r="V15" s="221"/>
      <c r="W15" s="221"/>
      <c r="X15" s="221"/>
      <c r="Y15" s="221"/>
      <c r="Z15" s="211"/>
      <c r="AA15" s="211"/>
      <c r="AB15" s="211"/>
      <c r="AC15" s="211"/>
      <c r="AD15" s="211"/>
      <c r="AE15" s="211"/>
      <c r="AF15" s="211"/>
      <c r="AG15" s="211" t="s">
        <v>136</v>
      </c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</row>
    <row r="16" spans="1:60" outlineLevel="2" x14ac:dyDescent="0.25">
      <c r="A16" s="218"/>
      <c r="B16" s="219"/>
      <c r="C16" s="250" t="s">
        <v>144</v>
      </c>
      <c r="D16" s="222"/>
      <c r="E16" s="223">
        <v>7.7140000000000004</v>
      </c>
      <c r="F16" s="221"/>
      <c r="G16" s="221"/>
      <c r="H16" s="221"/>
      <c r="I16" s="221"/>
      <c r="J16" s="221"/>
      <c r="K16" s="221"/>
      <c r="L16" s="221"/>
      <c r="M16" s="221"/>
      <c r="N16" s="220"/>
      <c r="O16" s="220"/>
      <c r="P16" s="220"/>
      <c r="Q16" s="220"/>
      <c r="R16" s="221"/>
      <c r="S16" s="221"/>
      <c r="T16" s="221"/>
      <c r="U16" s="221"/>
      <c r="V16" s="221"/>
      <c r="W16" s="221"/>
      <c r="X16" s="221"/>
      <c r="Y16" s="221"/>
      <c r="Z16" s="211"/>
      <c r="AA16" s="211"/>
      <c r="AB16" s="211"/>
      <c r="AC16" s="211"/>
      <c r="AD16" s="211"/>
      <c r="AE16" s="211"/>
      <c r="AF16" s="211"/>
      <c r="AG16" s="211" t="s">
        <v>138</v>
      </c>
      <c r="AH16" s="211">
        <v>5</v>
      </c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</row>
    <row r="17" spans="1:60" outlineLevel="2" x14ac:dyDescent="0.25">
      <c r="A17" s="218"/>
      <c r="B17" s="219"/>
      <c r="C17" s="251"/>
      <c r="D17" s="244"/>
      <c r="E17" s="244"/>
      <c r="F17" s="244"/>
      <c r="G17" s="244"/>
      <c r="H17" s="221"/>
      <c r="I17" s="221"/>
      <c r="J17" s="221"/>
      <c r="K17" s="221"/>
      <c r="L17" s="221"/>
      <c r="M17" s="221"/>
      <c r="N17" s="220"/>
      <c r="O17" s="220"/>
      <c r="P17" s="220"/>
      <c r="Q17" s="220"/>
      <c r="R17" s="221"/>
      <c r="S17" s="221"/>
      <c r="T17" s="221"/>
      <c r="U17" s="221"/>
      <c r="V17" s="221"/>
      <c r="W17" s="221"/>
      <c r="X17" s="221"/>
      <c r="Y17" s="221"/>
      <c r="Z17" s="211"/>
      <c r="AA17" s="211"/>
      <c r="AB17" s="211"/>
      <c r="AC17" s="211"/>
      <c r="AD17" s="211"/>
      <c r="AE17" s="211"/>
      <c r="AF17" s="211"/>
      <c r="AG17" s="211" t="s">
        <v>140</v>
      </c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</row>
    <row r="18" spans="1:60" outlineLevel="1" x14ac:dyDescent="0.25">
      <c r="A18" s="236">
        <v>3</v>
      </c>
      <c r="B18" s="237" t="s">
        <v>145</v>
      </c>
      <c r="C18" s="248" t="s">
        <v>146</v>
      </c>
      <c r="D18" s="238" t="s">
        <v>129</v>
      </c>
      <c r="E18" s="239">
        <v>7.7140000000000004</v>
      </c>
      <c r="F18" s="240"/>
      <c r="G18" s="241">
        <f>ROUND(E18*F18,2)</f>
        <v>0</v>
      </c>
      <c r="H18" s="240"/>
      <c r="I18" s="241">
        <f>ROUND(E18*H18,2)</f>
        <v>0</v>
      </c>
      <c r="J18" s="240"/>
      <c r="K18" s="241">
        <f>ROUND(E18*J18,2)</f>
        <v>0</v>
      </c>
      <c r="L18" s="241">
        <v>21</v>
      </c>
      <c r="M18" s="241">
        <f>G18*(1+L18/100)</f>
        <v>0</v>
      </c>
      <c r="N18" s="239">
        <v>0</v>
      </c>
      <c r="O18" s="239">
        <f>ROUND(E18*N18,2)</f>
        <v>0</v>
      </c>
      <c r="P18" s="239">
        <v>0</v>
      </c>
      <c r="Q18" s="239">
        <f>ROUND(E18*P18,2)</f>
        <v>0</v>
      </c>
      <c r="R18" s="241" t="s">
        <v>130</v>
      </c>
      <c r="S18" s="241" t="s">
        <v>131</v>
      </c>
      <c r="T18" s="242" t="s">
        <v>131</v>
      </c>
      <c r="U18" s="221">
        <v>0.66800000000000004</v>
      </c>
      <c r="V18" s="221">
        <f>ROUND(E18*U18,2)</f>
        <v>5.15</v>
      </c>
      <c r="W18" s="221"/>
      <c r="X18" s="221" t="s">
        <v>132</v>
      </c>
      <c r="Y18" s="221" t="s">
        <v>133</v>
      </c>
      <c r="Z18" s="211"/>
      <c r="AA18" s="211"/>
      <c r="AB18" s="211"/>
      <c r="AC18" s="211"/>
      <c r="AD18" s="211"/>
      <c r="AE18" s="211"/>
      <c r="AF18" s="211"/>
      <c r="AG18" s="211" t="s">
        <v>134</v>
      </c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</row>
    <row r="19" spans="1:60" outlineLevel="2" x14ac:dyDescent="0.25">
      <c r="A19" s="218"/>
      <c r="B19" s="219"/>
      <c r="C19" s="249" t="s">
        <v>147</v>
      </c>
      <c r="D19" s="243"/>
      <c r="E19" s="243"/>
      <c r="F19" s="243"/>
      <c r="G19" s="243"/>
      <c r="H19" s="221"/>
      <c r="I19" s="221"/>
      <c r="J19" s="221"/>
      <c r="K19" s="221"/>
      <c r="L19" s="221"/>
      <c r="M19" s="221"/>
      <c r="N19" s="220"/>
      <c r="O19" s="220"/>
      <c r="P19" s="220"/>
      <c r="Q19" s="220"/>
      <c r="R19" s="221"/>
      <c r="S19" s="221"/>
      <c r="T19" s="221"/>
      <c r="U19" s="221"/>
      <c r="V19" s="221"/>
      <c r="W19" s="221"/>
      <c r="X19" s="221"/>
      <c r="Y19" s="221"/>
      <c r="Z19" s="211"/>
      <c r="AA19" s="211"/>
      <c r="AB19" s="211"/>
      <c r="AC19" s="211"/>
      <c r="AD19" s="211"/>
      <c r="AE19" s="211"/>
      <c r="AF19" s="211"/>
      <c r="AG19" s="211" t="s">
        <v>136</v>
      </c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</row>
    <row r="20" spans="1:60" outlineLevel="2" x14ac:dyDescent="0.25">
      <c r="A20" s="218"/>
      <c r="B20" s="219"/>
      <c r="C20" s="250" t="s">
        <v>137</v>
      </c>
      <c r="D20" s="222"/>
      <c r="E20" s="223">
        <v>6.7140000000000004</v>
      </c>
      <c r="F20" s="221"/>
      <c r="G20" s="221"/>
      <c r="H20" s="221"/>
      <c r="I20" s="221"/>
      <c r="J20" s="221"/>
      <c r="K20" s="221"/>
      <c r="L20" s="221"/>
      <c r="M20" s="221"/>
      <c r="N20" s="220"/>
      <c r="O20" s="220"/>
      <c r="P20" s="220"/>
      <c r="Q20" s="220"/>
      <c r="R20" s="221"/>
      <c r="S20" s="221"/>
      <c r="T20" s="221"/>
      <c r="U20" s="221"/>
      <c r="V20" s="221"/>
      <c r="W20" s="221"/>
      <c r="X20" s="221"/>
      <c r="Y20" s="221"/>
      <c r="Z20" s="211"/>
      <c r="AA20" s="211"/>
      <c r="AB20" s="211"/>
      <c r="AC20" s="211"/>
      <c r="AD20" s="211"/>
      <c r="AE20" s="211"/>
      <c r="AF20" s="211"/>
      <c r="AG20" s="211" t="s">
        <v>138</v>
      </c>
      <c r="AH20" s="211">
        <v>0</v>
      </c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</row>
    <row r="21" spans="1:60" outlineLevel="3" x14ac:dyDescent="0.25">
      <c r="A21" s="218"/>
      <c r="B21" s="219"/>
      <c r="C21" s="250" t="s">
        <v>139</v>
      </c>
      <c r="D21" s="222"/>
      <c r="E21" s="223">
        <v>1</v>
      </c>
      <c r="F21" s="221"/>
      <c r="G21" s="221"/>
      <c r="H21" s="221"/>
      <c r="I21" s="221"/>
      <c r="J21" s="221"/>
      <c r="K21" s="221"/>
      <c r="L21" s="221"/>
      <c r="M21" s="221"/>
      <c r="N21" s="220"/>
      <c r="O21" s="220"/>
      <c r="P21" s="220"/>
      <c r="Q21" s="220"/>
      <c r="R21" s="221"/>
      <c r="S21" s="221"/>
      <c r="T21" s="221"/>
      <c r="U21" s="221"/>
      <c r="V21" s="221"/>
      <c r="W21" s="221"/>
      <c r="X21" s="221"/>
      <c r="Y21" s="221"/>
      <c r="Z21" s="211"/>
      <c r="AA21" s="211"/>
      <c r="AB21" s="211"/>
      <c r="AC21" s="211"/>
      <c r="AD21" s="211"/>
      <c r="AE21" s="211"/>
      <c r="AF21" s="211"/>
      <c r="AG21" s="211" t="s">
        <v>138</v>
      </c>
      <c r="AH21" s="211">
        <v>0</v>
      </c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</row>
    <row r="22" spans="1:60" outlineLevel="2" x14ac:dyDescent="0.25">
      <c r="A22" s="218"/>
      <c r="B22" s="219"/>
      <c r="C22" s="251"/>
      <c r="D22" s="244"/>
      <c r="E22" s="244"/>
      <c r="F22" s="244"/>
      <c r="G22" s="244"/>
      <c r="H22" s="221"/>
      <c r="I22" s="221"/>
      <c r="J22" s="221"/>
      <c r="K22" s="221"/>
      <c r="L22" s="221"/>
      <c r="M22" s="221"/>
      <c r="N22" s="220"/>
      <c r="O22" s="220"/>
      <c r="P22" s="220"/>
      <c r="Q22" s="220"/>
      <c r="R22" s="221"/>
      <c r="S22" s="221"/>
      <c r="T22" s="221"/>
      <c r="U22" s="221"/>
      <c r="V22" s="221"/>
      <c r="W22" s="221"/>
      <c r="X22" s="221"/>
      <c r="Y22" s="221"/>
      <c r="Z22" s="211"/>
      <c r="AA22" s="211"/>
      <c r="AB22" s="211"/>
      <c r="AC22" s="211"/>
      <c r="AD22" s="211"/>
      <c r="AE22" s="211"/>
      <c r="AF22" s="211"/>
      <c r="AG22" s="211" t="s">
        <v>140</v>
      </c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</row>
    <row r="23" spans="1:60" ht="20" outlineLevel="1" x14ac:dyDescent="0.25">
      <c r="A23" s="236">
        <v>4</v>
      </c>
      <c r="B23" s="237" t="s">
        <v>148</v>
      </c>
      <c r="C23" s="248" t="s">
        <v>149</v>
      </c>
      <c r="D23" s="238" t="s">
        <v>129</v>
      </c>
      <c r="E23" s="239">
        <v>7.7140000000000004</v>
      </c>
      <c r="F23" s="240"/>
      <c r="G23" s="241">
        <f>ROUND(E23*F23,2)</f>
        <v>0</v>
      </c>
      <c r="H23" s="240"/>
      <c r="I23" s="241">
        <f>ROUND(E23*H23,2)</f>
        <v>0</v>
      </c>
      <c r="J23" s="240"/>
      <c r="K23" s="241">
        <f>ROUND(E23*J23,2)</f>
        <v>0</v>
      </c>
      <c r="L23" s="241">
        <v>21</v>
      </c>
      <c r="M23" s="241">
        <f>G23*(1+L23/100)</f>
        <v>0</v>
      </c>
      <c r="N23" s="239">
        <v>0</v>
      </c>
      <c r="O23" s="239">
        <f>ROUND(E23*N23,2)</f>
        <v>0</v>
      </c>
      <c r="P23" s="239">
        <v>0</v>
      </c>
      <c r="Q23" s="239">
        <f>ROUND(E23*P23,2)</f>
        <v>0</v>
      </c>
      <c r="R23" s="241" t="s">
        <v>130</v>
      </c>
      <c r="S23" s="241" t="s">
        <v>131</v>
      </c>
      <c r="T23" s="242" t="s">
        <v>131</v>
      </c>
      <c r="U23" s="221">
        <v>1.9379999999999999</v>
      </c>
      <c r="V23" s="221">
        <f>ROUND(E23*U23,2)</f>
        <v>14.95</v>
      </c>
      <c r="W23" s="221"/>
      <c r="X23" s="221" t="s">
        <v>132</v>
      </c>
      <c r="Y23" s="221" t="s">
        <v>133</v>
      </c>
      <c r="Z23" s="211"/>
      <c r="AA23" s="211"/>
      <c r="AB23" s="211"/>
      <c r="AC23" s="211"/>
      <c r="AD23" s="211"/>
      <c r="AE23" s="211"/>
      <c r="AF23" s="211"/>
      <c r="AG23" s="211" t="s">
        <v>134</v>
      </c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</row>
    <row r="24" spans="1:60" outlineLevel="2" x14ac:dyDescent="0.25">
      <c r="A24" s="218"/>
      <c r="B24" s="219"/>
      <c r="C24" s="250" t="s">
        <v>137</v>
      </c>
      <c r="D24" s="222"/>
      <c r="E24" s="223">
        <v>6.7140000000000004</v>
      </c>
      <c r="F24" s="221"/>
      <c r="G24" s="221"/>
      <c r="H24" s="221"/>
      <c r="I24" s="221"/>
      <c r="J24" s="221"/>
      <c r="K24" s="221"/>
      <c r="L24" s="221"/>
      <c r="M24" s="221"/>
      <c r="N24" s="220"/>
      <c r="O24" s="220"/>
      <c r="P24" s="220"/>
      <c r="Q24" s="220"/>
      <c r="R24" s="221"/>
      <c r="S24" s="221"/>
      <c r="T24" s="221"/>
      <c r="U24" s="221"/>
      <c r="V24" s="221"/>
      <c r="W24" s="221"/>
      <c r="X24" s="221"/>
      <c r="Y24" s="221"/>
      <c r="Z24" s="211"/>
      <c r="AA24" s="211"/>
      <c r="AB24" s="211"/>
      <c r="AC24" s="211"/>
      <c r="AD24" s="211"/>
      <c r="AE24" s="211"/>
      <c r="AF24" s="211"/>
      <c r="AG24" s="211" t="s">
        <v>138</v>
      </c>
      <c r="AH24" s="211">
        <v>0</v>
      </c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</row>
    <row r="25" spans="1:60" outlineLevel="3" x14ac:dyDescent="0.25">
      <c r="A25" s="218"/>
      <c r="B25" s="219"/>
      <c r="C25" s="250" t="s">
        <v>139</v>
      </c>
      <c r="D25" s="222"/>
      <c r="E25" s="223">
        <v>1</v>
      </c>
      <c r="F25" s="221"/>
      <c r="G25" s="221"/>
      <c r="H25" s="221"/>
      <c r="I25" s="221"/>
      <c r="J25" s="221"/>
      <c r="K25" s="221"/>
      <c r="L25" s="221"/>
      <c r="M25" s="221"/>
      <c r="N25" s="220"/>
      <c r="O25" s="220"/>
      <c r="P25" s="220"/>
      <c r="Q25" s="220"/>
      <c r="R25" s="221"/>
      <c r="S25" s="221"/>
      <c r="T25" s="221"/>
      <c r="U25" s="221"/>
      <c r="V25" s="221"/>
      <c r="W25" s="221"/>
      <c r="X25" s="221"/>
      <c r="Y25" s="221"/>
      <c r="Z25" s="211"/>
      <c r="AA25" s="211"/>
      <c r="AB25" s="211"/>
      <c r="AC25" s="211"/>
      <c r="AD25" s="211"/>
      <c r="AE25" s="211"/>
      <c r="AF25" s="211"/>
      <c r="AG25" s="211" t="s">
        <v>138</v>
      </c>
      <c r="AH25" s="211">
        <v>0</v>
      </c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</row>
    <row r="26" spans="1:60" outlineLevel="2" x14ac:dyDescent="0.25">
      <c r="A26" s="218"/>
      <c r="B26" s="219"/>
      <c r="C26" s="251"/>
      <c r="D26" s="244"/>
      <c r="E26" s="244"/>
      <c r="F26" s="244"/>
      <c r="G26" s="244"/>
      <c r="H26" s="221"/>
      <c r="I26" s="221"/>
      <c r="J26" s="221"/>
      <c r="K26" s="221"/>
      <c r="L26" s="221"/>
      <c r="M26" s="221"/>
      <c r="N26" s="220"/>
      <c r="O26" s="220"/>
      <c r="P26" s="220"/>
      <c r="Q26" s="220"/>
      <c r="R26" s="221"/>
      <c r="S26" s="221"/>
      <c r="T26" s="221"/>
      <c r="U26" s="221"/>
      <c r="V26" s="221"/>
      <c r="W26" s="221"/>
      <c r="X26" s="221"/>
      <c r="Y26" s="221"/>
      <c r="Z26" s="211"/>
      <c r="AA26" s="211"/>
      <c r="AB26" s="211"/>
      <c r="AC26" s="211"/>
      <c r="AD26" s="211"/>
      <c r="AE26" s="211"/>
      <c r="AF26" s="211"/>
      <c r="AG26" s="211" t="s">
        <v>140</v>
      </c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</row>
    <row r="27" spans="1:60" ht="20" outlineLevel="1" x14ac:dyDescent="0.25">
      <c r="A27" s="236">
        <v>5</v>
      </c>
      <c r="B27" s="237" t="s">
        <v>150</v>
      </c>
      <c r="C27" s="248" t="s">
        <v>151</v>
      </c>
      <c r="D27" s="238" t="s">
        <v>129</v>
      </c>
      <c r="E27" s="239">
        <v>7.7140000000000004</v>
      </c>
      <c r="F27" s="240"/>
      <c r="G27" s="241">
        <f>ROUND(E27*F27,2)</f>
        <v>0</v>
      </c>
      <c r="H27" s="240"/>
      <c r="I27" s="241">
        <f>ROUND(E27*H27,2)</f>
        <v>0</v>
      </c>
      <c r="J27" s="240"/>
      <c r="K27" s="241">
        <f>ROUND(E27*J27,2)</f>
        <v>0</v>
      </c>
      <c r="L27" s="241">
        <v>21</v>
      </c>
      <c r="M27" s="241">
        <f>G27*(1+L27/100)</f>
        <v>0</v>
      </c>
      <c r="N27" s="239">
        <v>0</v>
      </c>
      <c r="O27" s="239">
        <f>ROUND(E27*N27,2)</f>
        <v>0</v>
      </c>
      <c r="P27" s="239">
        <v>0</v>
      </c>
      <c r="Q27" s="239">
        <f>ROUND(E27*P27,2)</f>
        <v>0</v>
      </c>
      <c r="R27" s="241" t="s">
        <v>130</v>
      </c>
      <c r="S27" s="241" t="s">
        <v>131</v>
      </c>
      <c r="T27" s="242" t="s">
        <v>131</v>
      </c>
      <c r="U27" s="221">
        <v>8.9999999999999993E-3</v>
      </c>
      <c r="V27" s="221">
        <f>ROUND(E27*U27,2)</f>
        <v>7.0000000000000007E-2</v>
      </c>
      <c r="W27" s="221"/>
      <c r="X27" s="221" t="s">
        <v>132</v>
      </c>
      <c r="Y27" s="221" t="s">
        <v>133</v>
      </c>
      <c r="Z27" s="211"/>
      <c r="AA27" s="211"/>
      <c r="AB27" s="211"/>
      <c r="AC27" s="211"/>
      <c r="AD27" s="211"/>
      <c r="AE27" s="211"/>
      <c r="AF27" s="211"/>
      <c r="AG27" s="211" t="s">
        <v>134</v>
      </c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</row>
    <row r="28" spans="1:60" outlineLevel="2" x14ac:dyDescent="0.25">
      <c r="A28" s="218"/>
      <c r="B28" s="219"/>
      <c r="C28" s="250" t="s">
        <v>144</v>
      </c>
      <c r="D28" s="222"/>
      <c r="E28" s="223">
        <v>7.7140000000000004</v>
      </c>
      <c r="F28" s="221"/>
      <c r="G28" s="221"/>
      <c r="H28" s="221"/>
      <c r="I28" s="221"/>
      <c r="J28" s="221"/>
      <c r="K28" s="221"/>
      <c r="L28" s="221"/>
      <c r="M28" s="221"/>
      <c r="N28" s="220"/>
      <c r="O28" s="220"/>
      <c r="P28" s="220"/>
      <c r="Q28" s="220"/>
      <c r="R28" s="221"/>
      <c r="S28" s="221"/>
      <c r="T28" s="221"/>
      <c r="U28" s="221"/>
      <c r="V28" s="221"/>
      <c r="W28" s="221"/>
      <c r="X28" s="221"/>
      <c r="Y28" s="221"/>
      <c r="Z28" s="211"/>
      <c r="AA28" s="211"/>
      <c r="AB28" s="211"/>
      <c r="AC28" s="211"/>
      <c r="AD28" s="211"/>
      <c r="AE28" s="211"/>
      <c r="AF28" s="211"/>
      <c r="AG28" s="211" t="s">
        <v>138</v>
      </c>
      <c r="AH28" s="211">
        <v>5</v>
      </c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</row>
    <row r="29" spans="1:60" outlineLevel="2" x14ac:dyDescent="0.25">
      <c r="A29" s="218"/>
      <c r="B29" s="219"/>
      <c r="C29" s="251"/>
      <c r="D29" s="244"/>
      <c r="E29" s="244"/>
      <c r="F29" s="244"/>
      <c r="G29" s="244"/>
      <c r="H29" s="221"/>
      <c r="I29" s="221"/>
      <c r="J29" s="221"/>
      <c r="K29" s="221"/>
      <c r="L29" s="221"/>
      <c r="M29" s="221"/>
      <c r="N29" s="220"/>
      <c r="O29" s="220"/>
      <c r="P29" s="220"/>
      <c r="Q29" s="220"/>
      <c r="R29" s="221"/>
      <c r="S29" s="221"/>
      <c r="T29" s="221"/>
      <c r="U29" s="221"/>
      <c r="V29" s="221"/>
      <c r="W29" s="221"/>
      <c r="X29" s="221"/>
      <c r="Y29" s="221"/>
      <c r="Z29" s="211"/>
      <c r="AA29" s="211"/>
      <c r="AB29" s="211"/>
      <c r="AC29" s="211"/>
      <c r="AD29" s="211"/>
      <c r="AE29" s="211"/>
      <c r="AF29" s="211"/>
      <c r="AG29" s="211" t="s">
        <v>140</v>
      </c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</row>
    <row r="30" spans="1:60" outlineLevel="1" x14ac:dyDescent="0.25">
      <c r="A30" s="236">
        <v>6</v>
      </c>
      <c r="B30" s="237" t="s">
        <v>152</v>
      </c>
      <c r="C30" s="248" t="s">
        <v>153</v>
      </c>
      <c r="D30" s="238" t="s">
        <v>154</v>
      </c>
      <c r="E30" s="239">
        <v>14.656599999999999</v>
      </c>
      <c r="F30" s="240"/>
      <c r="G30" s="241">
        <f>ROUND(E30*F30,2)</f>
        <v>0</v>
      </c>
      <c r="H30" s="240"/>
      <c r="I30" s="241">
        <f>ROUND(E30*H30,2)</f>
        <v>0</v>
      </c>
      <c r="J30" s="240"/>
      <c r="K30" s="241">
        <f>ROUND(E30*J30,2)</f>
        <v>0</v>
      </c>
      <c r="L30" s="241">
        <v>21</v>
      </c>
      <c r="M30" s="241">
        <f>G30*(1+L30/100)</f>
        <v>0</v>
      </c>
      <c r="N30" s="239">
        <v>0</v>
      </c>
      <c r="O30" s="239">
        <f>ROUND(E30*N30,2)</f>
        <v>0</v>
      </c>
      <c r="P30" s="239">
        <v>0</v>
      </c>
      <c r="Q30" s="239">
        <f>ROUND(E30*P30,2)</f>
        <v>0</v>
      </c>
      <c r="R30" s="241" t="s">
        <v>130</v>
      </c>
      <c r="S30" s="241" t="s">
        <v>131</v>
      </c>
      <c r="T30" s="242" t="s">
        <v>131</v>
      </c>
      <c r="U30" s="221">
        <v>0</v>
      </c>
      <c r="V30" s="221">
        <f>ROUND(E30*U30,2)</f>
        <v>0</v>
      </c>
      <c r="W30" s="221"/>
      <c r="X30" s="221" t="s">
        <v>132</v>
      </c>
      <c r="Y30" s="221" t="s">
        <v>133</v>
      </c>
      <c r="Z30" s="211"/>
      <c r="AA30" s="211"/>
      <c r="AB30" s="211"/>
      <c r="AC30" s="211"/>
      <c r="AD30" s="211"/>
      <c r="AE30" s="211"/>
      <c r="AF30" s="211"/>
      <c r="AG30" s="211" t="s">
        <v>134</v>
      </c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</row>
    <row r="31" spans="1:60" outlineLevel="2" x14ac:dyDescent="0.25">
      <c r="A31" s="218"/>
      <c r="B31" s="219"/>
      <c r="C31" s="252" t="s">
        <v>155</v>
      </c>
      <c r="D31" s="224"/>
      <c r="E31" s="225"/>
      <c r="F31" s="221"/>
      <c r="G31" s="221"/>
      <c r="H31" s="221"/>
      <c r="I31" s="221"/>
      <c r="J31" s="221"/>
      <c r="K31" s="221"/>
      <c r="L31" s="221"/>
      <c r="M31" s="221"/>
      <c r="N31" s="220"/>
      <c r="O31" s="220"/>
      <c r="P31" s="220"/>
      <c r="Q31" s="220"/>
      <c r="R31" s="221"/>
      <c r="S31" s="221"/>
      <c r="T31" s="221"/>
      <c r="U31" s="221"/>
      <c r="V31" s="221"/>
      <c r="W31" s="221"/>
      <c r="X31" s="221"/>
      <c r="Y31" s="221"/>
      <c r="Z31" s="211"/>
      <c r="AA31" s="211"/>
      <c r="AB31" s="211"/>
      <c r="AC31" s="211"/>
      <c r="AD31" s="211"/>
      <c r="AE31" s="211"/>
      <c r="AF31" s="211"/>
      <c r="AG31" s="211" t="s">
        <v>138</v>
      </c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</row>
    <row r="32" spans="1:60" outlineLevel="3" x14ac:dyDescent="0.25">
      <c r="A32" s="218"/>
      <c r="B32" s="219"/>
      <c r="C32" s="253" t="s">
        <v>156</v>
      </c>
      <c r="D32" s="224"/>
      <c r="E32" s="225">
        <v>6.7140000000000004</v>
      </c>
      <c r="F32" s="221"/>
      <c r="G32" s="221"/>
      <c r="H32" s="221"/>
      <c r="I32" s="221"/>
      <c r="J32" s="221"/>
      <c r="K32" s="221"/>
      <c r="L32" s="221"/>
      <c r="M32" s="221"/>
      <c r="N32" s="220"/>
      <c r="O32" s="220"/>
      <c r="P32" s="220"/>
      <c r="Q32" s="220"/>
      <c r="R32" s="221"/>
      <c r="S32" s="221"/>
      <c r="T32" s="221"/>
      <c r="U32" s="221"/>
      <c r="V32" s="221"/>
      <c r="W32" s="221"/>
      <c r="X32" s="221"/>
      <c r="Y32" s="221"/>
      <c r="Z32" s="211"/>
      <c r="AA32" s="211"/>
      <c r="AB32" s="211"/>
      <c r="AC32" s="211"/>
      <c r="AD32" s="211"/>
      <c r="AE32" s="211"/>
      <c r="AF32" s="211"/>
      <c r="AG32" s="211" t="s">
        <v>138</v>
      </c>
      <c r="AH32" s="211">
        <v>2</v>
      </c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</row>
    <row r="33" spans="1:60" outlineLevel="3" x14ac:dyDescent="0.25">
      <c r="A33" s="218"/>
      <c r="B33" s="219"/>
      <c r="C33" s="253" t="s">
        <v>157</v>
      </c>
      <c r="D33" s="224"/>
      <c r="E33" s="225">
        <v>1</v>
      </c>
      <c r="F33" s="221"/>
      <c r="G33" s="221"/>
      <c r="H33" s="221"/>
      <c r="I33" s="221"/>
      <c r="J33" s="221"/>
      <c r="K33" s="221"/>
      <c r="L33" s="221"/>
      <c r="M33" s="221"/>
      <c r="N33" s="220"/>
      <c r="O33" s="220"/>
      <c r="P33" s="220"/>
      <c r="Q33" s="220"/>
      <c r="R33" s="221"/>
      <c r="S33" s="221"/>
      <c r="T33" s="221"/>
      <c r="U33" s="221"/>
      <c r="V33" s="221"/>
      <c r="W33" s="221"/>
      <c r="X33" s="221"/>
      <c r="Y33" s="221"/>
      <c r="Z33" s="211"/>
      <c r="AA33" s="211"/>
      <c r="AB33" s="211"/>
      <c r="AC33" s="211"/>
      <c r="AD33" s="211"/>
      <c r="AE33" s="211"/>
      <c r="AF33" s="211"/>
      <c r="AG33" s="211" t="s">
        <v>138</v>
      </c>
      <c r="AH33" s="211">
        <v>2</v>
      </c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</row>
    <row r="34" spans="1:60" outlineLevel="3" x14ac:dyDescent="0.25">
      <c r="A34" s="218"/>
      <c r="B34" s="219"/>
      <c r="C34" s="254" t="s">
        <v>158</v>
      </c>
      <c r="D34" s="226"/>
      <c r="E34" s="227">
        <v>7.7140000000000004</v>
      </c>
      <c r="F34" s="221"/>
      <c r="G34" s="221"/>
      <c r="H34" s="221"/>
      <c r="I34" s="221"/>
      <c r="J34" s="221"/>
      <c r="K34" s="221"/>
      <c r="L34" s="221"/>
      <c r="M34" s="221"/>
      <c r="N34" s="220"/>
      <c r="O34" s="220"/>
      <c r="P34" s="220"/>
      <c r="Q34" s="220"/>
      <c r="R34" s="221"/>
      <c r="S34" s="221"/>
      <c r="T34" s="221"/>
      <c r="U34" s="221"/>
      <c r="V34" s="221"/>
      <c r="W34" s="221"/>
      <c r="X34" s="221"/>
      <c r="Y34" s="221"/>
      <c r="Z34" s="211"/>
      <c r="AA34" s="211"/>
      <c r="AB34" s="211"/>
      <c r="AC34" s="211"/>
      <c r="AD34" s="211"/>
      <c r="AE34" s="211"/>
      <c r="AF34" s="211"/>
      <c r="AG34" s="211" t="s">
        <v>138</v>
      </c>
      <c r="AH34" s="211">
        <v>3</v>
      </c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</row>
    <row r="35" spans="1:60" outlineLevel="3" x14ac:dyDescent="0.25">
      <c r="A35" s="218"/>
      <c r="B35" s="219"/>
      <c r="C35" s="252" t="s">
        <v>159</v>
      </c>
      <c r="D35" s="224"/>
      <c r="E35" s="225"/>
      <c r="F35" s="221"/>
      <c r="G35" s="221"/>
      <c r="H35" s="221"/>
      <c r="I35" s="221"/>
      <c r="J35" s="221"/>
      <c r="K35" s="221"/>
      <c r="L35" s="221"/>
      <c r="M35" s="221"/>
      <c r="N35" s="220"/>
      <c r="O35" s="220"/>
      <c r="P35" s="220"/>
      <c r="Q35" s="220"/>
      <c r="R35" s="221"/>
      <c r="S35" s="221"/>
      <c r="T35" s="221"/>
      <c r="U35" s="221"/>
      <c r="V35" s="221"/>
      <c r="W35" s="221"/>
      <c r="X35" s="221"/>
      <c r="Y35" s="221"/>
      <c r="Z35" s="211"/>
      <c r="AA35" s="211"/>
      <c r="AB35" s="211"/>
      <c r="AC35" s="211"/>
      <c r="AD35" s="211"/>
      <c r="AE35" s="211"/>
      <c r="AF35" s="211"/>
      <c r="AG35" s="211" t="s">
        <v>138</v>
      </c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</row>
    <row r="36" spans="1:60" outlineLevel="3" x14ac:dyDescent="0.25">
      <c r="A36" s="218"/>
      <c r="B36" s="219"/>
      <c r="C36" s="250" t="s">
        <v>160</v>
      </c>
      <c r="D36" s="222"/>
      <c r="E36" s="223">
        <v>14.656599999999999</v>
      </c>
      <c r="F36" s="221"/>
      <c r="G36" s="221"/>
      <c r="H36" s="221"/>
      <c r="I36" s="221"/>
      <c r="J36" s="221"/>
      <c r="K36" s="221"/>
      <c r="L36" s="221"/>
      <c r="M36" s="221"/>
      <c r="N36" s="220"/>
      <c r="O36" s="220"/>
      <c r="P36" s="220"/>
      <c r="Q36" s="220"/>
      <c r="R36" s="221"/>
      <c r="S36" s="221"/>
      <c r="T36" s="221"/>
      <c r="U36" s="221"/>
      <c r="V36" s="221"/>
      <c r="W36" s="221"/>
      <c r="X36" s="221"/>
      <c r="Y36" s="221"/>
      <c r="Z36" s="211"/>
      <c r="AA36" s="211"/>
      <c r="AB36" s="211"/>
      <c r="AC36" s="211"/>
      <c r="AD36" s="211"/>
      <c r="AE36" s="211"/>
      <c r="AF36" s="211"/>
      <c r="AG36" s="211" t="s">
        <v>138</v>
      </c>
      <c r="AH36" s="211">
        <v>0</v>
      </c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</row>
    <row r="37" spans="1:60" outlineLevel="2" x14ac:dyDescent="0.25">
      <c r="A37" s="218"/>
      <c r="B37" s="219"/>
      <c r="C37" s="251"/>
      <c r="D37" s="244"/>
      <c r="E37" s="244"/>
      <c r="F37" s="244"/>
      <c r="G37" s="244"/>
      <c r="H37" s="221"/>
      <c r="I37" s="221"/>
      <c r="J37" s="221"/>
      <c r="K37" s="221"/>
      <c r="L37" s="221"/>
      <c r="M37" s="221"/>
      <c r="N37" s="220"/>
      <c r="O37" s="220"/>
      <c r="P37" s="220"/>
      <c r="Q37" s="220"/>
      <c r="R37" s="221"/>
      <c r="S37" s="221"/>
      <c r="T37" s="221"/>
      <c r="U37" s="221"/>
      <c r="V37" s="221"/>
      <c r="W37" s="221"/>
      <c r="X37" s="221"/>
      <c r="Y37" s="221"/>
      <c r="Z37" s="211"/>
      <c r="AA37" s="211"/>
      <c r="AB37" s="211"/>
      <c r="AC37" s="211"/>
      <c r="AD37" s="211"/>
      <c r="AE37" s="211"/>
      <c r="AF37" s="211"/>
      <c r="AG37" s="211" t="s">
        <v>140</v>
      </c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</row>
    <row r="38" spans="1:60" ht="13" x14ac:dyDescent="0.25">
      <c r="A38" s="229" t="s">
        <v>125</v>
      </c>
      <c r="B38" s="230" t="s">
        <v>72</v>
      </c>
      <c r="C38" s="247" t="s">
        <v>73</v>
      </c>
      <c r="D38" s="231"/>
      <c r="E38" s="232"/>
      <c r="F38" s="233"/>
      <c r="G38" s="233">
        <f>SUMIF(AG39:AG73,"&lt;&gt;NOR",G39:G73)</f>
        <v>0</v>
      </c>
      <c r="H38" s="233"/>
      <c r="I38" s="233">
        <f>SUM(I39:I73)</f>
        <v>0</v>
      </c>
      <c r="J38" s="233"/>
      <c r="K38" s="233">
        <f>SUM(K39:K73)</f>
        <v>0</v>
      </c>
      <c r="L38" s="233"/>
      <c r="M38" s="233">
        <f>SUM(M39:M73)</f>
        <v>0</v>
      </c>
      <c r="N38" s="232"/>
      <c r="O38" s="232">
        <f>SUM(O39:O73)</f>
        <v>12.520000000000001</v>
      </c>
      <c r="P38" s="232"/>
      <c r="Q38" s="232">
        <f>SUM(Q39:Q73)</f>
        <v>0</v>
      </c>
      <c r="R38" s="233"/>
      <c r="S38" s="233"/>
      <c r="T38" s="234"/>
      <c r="U38" s="228"/>
      <c r="V38" s="228">
        <f>SUM(V39:V73)</f>
        <v>10</v>
      </c>
      <c r="W38" s="228"/>
      <c r="X38" s="228"/>
      <c r="Y38" s="228"/>
      <c r="AG38" t="s">
        <v>126</v>
      </c>
    </row>
    <row r="39" spans="1:60" outlineLevel="1" x14ac:dyDescent="0.25">
      <c r="A39" s="236">
        <v>7</v>
      </c>
      <c r="B39" s="237" t="s">
        <v>161</v>
      </c>
      <c r="C39" s="248" t="s">
        <v>162</v>
      </c>
      <c r="D39" s="238" t="s">
        <v>129</v>
      </c>
      <c r="E39" s="239">
        <v>2.238</v>
      </c>
      <c r="F39" s="240"/>
      <c r="G39" s="241">
        <f>ROUND(E39*F39,2)</f>
        <v>0</v>
      </c>
      <c r="H39" s="240"/>
      <c r="I39" s="241">
        <f>ROUND(E39*H39,2)</f>
        <v>0</v>
      </c>
      <c r="J39" s="240"/>
      <c r="K39" s="241">
        <f>ROUND(E39*J39,2)</f>
        <v>0</v>
      </c>
      <c r="L39" s="241">
        <v>21</v>
      </c>
      <c r="M39" s="241">
        <f>G39*(1+L39/100)</f>
        <v>0</v>
      </c>
      <c r="N39" s="239">
        <v>1.84</v>
      </c>
      <c r="O39" s="239">
        <f>ROUND(E39*N39,2)</f>
        <v>4.12</v>
      </c>
      <c r="P39" s="239">
        <v>0</v>
      </c>
      <c r="Q39" s="239">
        <f>ROUND(E39*P39,2)</f>
        <v>0</v>
      </c>
      <c r="R39" s="241"/>
      <c r="S39" s="241" t="s">
        <v>163</v>
      </c>
      <c r="T39" s="242" t="s">
        <v>164</v>
      </c>
      <c r="U39" s="221">
        <v>1.2</v>
      </c>
      <c r="V39" s="221">
        <f>ROUND(E39*U39,2)</f>
        <v>2.69</v>
      </c>
      <c r="W39" s="221"/>
      <c r="X39" s="221" t="s">
        <v>132</v>
      </c>
      <c r="Y39" s="221" t="s">
        <v>133</v>
      </c>
      <c r="Z39" s="211"/>
      <c r="AA39" s="211"/>
      <c r="AB39" s="211"/>
      <c r="AC39" s="211"/>
      <c r="AD39" s="211"/>
      <c r="AE39" s="211"/>
      <c r="AF39" s="211"/>
      <c r="AG39" s="211" t="s">
        <v>134</v>
      </c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</row>
    <row r="40" spans="1:60" outlineLevel="2" x14ac:dyDescent="0.25">
      <c r="A40" s="218"/>
      <c r="B40" s="219"/>
      <c r="C40" s="250" t="s">
        <v>165</v>
      </c>
      <c r="D40" s="222"/>
      <c r="E40" s="223">
        <v>2.238</v>
      </c>
      <c r="F40" s="221"/>
      <c r="G40" s="221"/>
      <c r="H40" s="221"/>
      <c r="I40" s="221"/>
      <c r="J40" s="221"/>
      <c r="K40" s="221"/>
      <c r="L40" s="221"/>
      <c r="M40" s="221"/>
      <c r="N40" s="220"/>
      <c r="O40" s="220"/>
      <c r="P40" s="220"/>
      <c r="Q40" s="220"/>
      <c r="R40" s="221"/>
      <c r="S40" s="221"/>
      <c r="T40" s="221"/>
      <c r="U40" s="221"/>
      <c r="V40" s="221"/>
      <c r="W40" s="221"/>
      <c r="X40" s="221"/>
      <c r="Y40" s="221"/>
      <c r="Z40" s="211"/>
      <c r="AA40" s="211"/>
      <c r="AB40" s="211"/>
      <c r="AC40" s="211"/>
      <c r="AD40" s="211"/>
      <c r="AE40" s="211"/>
      <c r="AF40" s="211"/>
      <c r="AG40" s="211" t="s">
        <v>138</v>
      </c>
      <c r="AH40" s="211">
        <v>0</v>
      </c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</row>
    <row r="41" spans="1:60" outlineLevel="2" x14ac:dyDescent="0.25">
      <c r="A41" s="218"/>
      <c r="B41" s="219"/>
      <c r="C41" s="251"/>
      <c r="D41" s="244"/>
      <c r="E41" s="244"/>
      <c r="F41" s="244"/>
      <c r="G41" s="244"/>
      <c r="H41" s="221"/>
      <c r="I41" s="221"/>
      <c r="J41" s="221"/>
      <c r="K41" s="221"/>
      <c r="L41" s="221"/>
      <c r="M41" s="221"/>
      <c r="N41" s="220"/>
      <c r="O41" s="220"/>
      <c r="P41" s="220"/>
      <c r="Q41" s="220"/>
      <c r="R41" s="221"/>
      <c r="S41" s="221"/>
      <c r="T41" s="221"/>
      <c r="U41" s="221"/>
      <c r="V41" s="221"/>
      <c r="W41" s="221"/>
      <c r="X41" s="221"/>
      <c r="Y41" s="221"/>
      <c r="Z41" s="211"/>
      <c r="AA41" s="211"/>
      <c r="AB41" s="211"/>
      <c r="AC41" s="211"/>
      <c r="AD41" s="211"/>
      <c r="AE41" s="211"/>
      <c r="AF41" s="211"/>
      <c r="AG41" s="211" t="s">
        <v>140</v>
      </c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</row>
    <row r="42" spans="1:60" outlineLevel="1" x14ac:dyDescent="0.25">
      <c r="A42" s="236">
        <v>8</v>
      </c>
      <c r="B42" s="237" t="s">
        <v>166</v>
      </c>
      <c r="C42" s="248" t="s">
        <v>167</v>
      </c>
      <c r="D42" s="238" t="s">
        <v>129</v>
      </c>
      <c r="E42" s="239">
        <v>1</v>
      </c>
      <c r="F42" s="240"/>
      <c r="G42" s="241">
        <f>ROUND(E42*F42,2)</f>
        <v>0</v>
      </c>
      <c r="H42" s="240"/>
      <c r="I42" s="241">
        <f>ROUND(E42*H42,2)</f>
        <v>0</v>
      </c>
      <c r="J42" s="240"/>
      <c r="K42" s="241">
        <f>ROUND(E42*J42,2)</f>
        <v>0</v>
      </c>
      <c r="L42" s="241">
        <v>21</v>
      </c>
      <c r="M42" s="241">
        <f>G42*(1+L42/100)</f>
        <v>0</v>
      </c>
      <c r="N42" s="239">
        <v>1.665</v>
      </c>
      <c r="O42" s="239">
        <f>ROUND(E42*N42,2)</f>
        <v>1.67</v>
      </c>
      <c r="P42" s="239">
        <v>0</v>
      </c>
      <c r="Q42" s="239">
        <f>ROUND(E42*P42,2)</f>
        <v>0</v>
      </c>
      <c r="R42" s="241"/>
      <c r="S42" s="241" t="s">
        <v>163</v>
      </c>
      <c r="T42" s="242" t="s">
        <v>164</v>
      </c>
      <c r="U42" s="221">
        <v>0.92</v>
      </c>
      <c r="V42" s="221">
        <f>ROUND(E42*U42,2)</f>
        <v>0.92</v>
      </c>
      <c r="W42" s="221"/>
      <c r="X42" s="221" t="s">
        <v>132</v>
      </c>
      <c r="Y42" s="221" t="s">
        <v>133</v>
      </c>
      <c r="Z42" s="211"/>
      <c r="AA42" s="211"/>
      <c r="AB42" s="211"/>
      <c r="AC42" s="211"/>
      <c r="AD42" s="211"/>
      <c r="AE42" s="211"/>
      <c r="AF42" s="211"/>
      <c r="AG42" s="211" t="s">
        <v>134</v>
      </c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</row>
    <row r="43" spans="1:60" outlineLevel="2" x14ac:dyDescent="0.25">
      <c r="A43" s="218"/>
      <c r="B43" s="219"/>
      <c r="C43" s="250" t="s">
        <v>139</v>
      </c>
      <c r="D43" s="222"/>
      <c r="E43" s="223">
        <v>1</v>
      </c>
      <c r="F43" s="221"/>
      <c r="G43" s="221"/>
      <c r="H43" s="221"/>
      <c r="I43" s="221"/>
      <c r="J43" s="221"/>
      <c r="K43" s="221"/>
      <c r="L43" s="221"/>
      <c r="M43" s="221"/>
      <c r="N43" s="220"/>
      <c r="O43" s="220"/>
      <c r="P43" s="220"/>
      <c r="Q43" s="220"/>
      <c r="R43" s="221"/>
      <c r="S43" s="221"/>
      <c r="T43" s="221"/>
      <c r="U43" s="221"/>
      <c r="V43" s="221"/>
      <c r="W43" s="221"/>
      <c r="X43" s="221"/>
      <c r="Y43" s="221"/>
      <c r="Z43" s="211"/>
      <c r="AA43" s="211"/>
      <c r="AB43" s="211"/>
      <c r="AC43" s="211"/>
      <c r="AD43" s="211"/>
      <c r="AE43" s="211"/>
      <c r="AF43" s="211"/>
      <c r="AG43" s="211" t="s">
        <v>138</v>
      </c>
      <c r="AH43" s="211">
        <v>0</v>
      </c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</row>
    <row r="44" spans="1:60" outlineLevel="2" x14ac:dyDescent="0.25">
      <c r="A44" s="218"/>
      <c r="B44" s="219"/>
      <c r="C44" s="251"/>
      <c r="D44" s="244"/>
      <c r="E44" s="244"/>
      <c r="F44" s="244"/>
      <c r="G44" s="244"/>
      <c r="H44" s="221"/>
      <c r="I44" s="221"/>
      <c r="J44" s="221"/>
      <c r="K44" s="221"/>
      <c r="L44" s="221"/>
      <c r="M44" s="221"/>
      <c r="N44" s="220"/>
      <c r="O44" s="220"/>
      <c r="P44" s="220"/>
      <c r="Q44" s="220"/>
      <c r="R44" s="221"/>
      <c r="S44" s="221"/>
      <c r="T44" s="221"/>
      <c r="U44" s="221"/>
      <c r="V44" s="221"/>
      <c r="W44" s="221"/>
      <c r="X44" s="221"/>
      <c r="Y44" s="221"/>
      <c r="Z44" s="211"/>
      <c r="AA44" s="211"/>
      <c r="AB44" s="211"/>
      <c r="AC44" s="211"/>
      <c r="AD44" s="211"/>
      <c r="AE44" s="211"/>
      <c r="AF44" s="211"/>
      <c r="AG44" s="211" t="s">
        <v>140</v>
      </c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</row>
    <row r="45" spans="1:60" outlineLevel="1" x14ac:dyDescent="0.25">
      <c r="A45" s="236">
        <v>9</v>
      </c>
      <c r="B45" s="237" t="s">
        <v>168</v>
      </c>
      <c r="C45" s="248" t="s">
        <v>169</v>
      </c>
      <c r="D45" s="238" t="s">
        <v>170</v>
      </c>
      <c r="E45" s="239">
        <v>18.649999999999999</v>
      </c>
      <c r="F45" s="240"/>
      <c r="G45" s="241">
        <f>ROUND(E45*F45,2)</f>
        <v>0</v>
      </c>
      <c r="H45" s="240"/>
      <c r="I45" s="241">
        <f>ROUND(E45*H45,2)</f>
        <v>0</v>
      </c>
      <c r="J45" s="240"/>
      <c r="K45" s="241">
        <f>ROUND(E45*J45,2)</f>
        <v>0</v>
      </c>
      <c r="L45" s="241">
        <v>21</v>
      </c>
      <c r="M45" s="241">
        <f>G45*(1+L45/100)</f>
        <v>0</v>
      </c>
      <c r="N45" s="239">
        <v>0</v>
      </c>
      <c r="O45" s="239">
        <f>ROUND(E45*N45,2)</f>
        <v>0</v>
      </c>
      <c r="P45" s="239">
        <v>0</v>
      </c>
      <c r="Q45" s="239">
        <f>ROUND(E45*P45,2)</f>
        <v>0</v>
      </c>
      <c r="R45" s="241" t="s">
        <v>171</v>
      </c>
      <c r="S45" s="241" t="s">
        <v>131</v>
      </c>
      <c r="T45" s="242" t="s">
        <v>131</v>
      </c>
      <c r="U45" s="221">
        <v>6.7599999999999993E-2</v>
      </c>
      <c r="V45" s="221">
        <f>ROUND(E45*U45,2)</f>
        <v>1.26</v>
      </c>
      <c r="W45" s="221"/>
      <c r="X45" s="221" t="s">
        <v>132</v>
      </c>
      <c r="Y45" s="221" t="s">
        <v>133</v>
      </c>
      <c r="Z45" s="211"/>
      <c r="AA45" s="211"/>
      <c r="AB45" s="211"/>
      <c r="AC45" s="211"/>
      <c r="AD45" s="211"/>
      <c r="AE45" s="211"/>
      <c r="AF45" s="211"/>
      <c r="AG45" s="211" t="s">
        <v>134</v>
      </c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</row>
    <row r="46" spans="1:60" outlineLevel="2" x14ac:dyDescent="0.25">
      <c r="A46" s="218"/>
      <c r="B46" s="219"/>
      <c r="C46" s="250" t="s">
        <v>172</v>
      </c>
      <c r="D46" s="222"/>
      <c r="E46" s="223">
        <v>18.649999999999999</v>
      </c>
      <c r="F46" s="221"/>
      <c r="G46" s="221"/>
      <c r="H46" s="221"/>
      <c r="I46" s="221"/>
      <c r="J46" s="221"/>
      <c r="K46" s="221"/>
      <c r="L46" s="221"/>
      <c r="M46" s="221"/>
      <c r="N46" s="220"/>
      <c r="O46" s="220"/>
      <c r="P46" s="220"/>
      <c r="Q46" s="220"/>
      <c r="R46" s="221"/>
      <c r="S46" s="221"/>
      <c r="T46" s="221"/>
      <c r="U46" s="221"/>
      <c r="V46" s="221"/>
      <c r="W46" s="221"/>
      <c r="X46" s="221"/>
      <c r="Y46" s="221"/>
      <c r="Z46" s="211"/>
      <c r="AA46" s="211"/>
      <c r="AB46" s="211"/>
      <c r="AC46" s="211"/>
      <c r="AD46" s="211"/>
      <c r="AE46" s="211"/>
      <c r="AF46" s="211"/>
      <c r="AG46" s="211" t="s">
        <v>138</v>
      </c>
      <c r="AH46" s="211">
        <v>0</v>
      </c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</row>
    <row r="47" spans="1:60" outlineLevel="2" x14ac:dyDescent="0.25">
      <c r="A47" s="218"/>
      <c r="B47" s="219"/>
      <c r="C47" s="251"/>
      <c r="D47" s="244"/>
      <c r="E47" s="244"/>
      <c r="F47" s="244"/>
      <c r="G47" s="244"/>
      <c r="H47" s="221"/>
      <c r="I47" s="221"/>
      <c r="J47" s="221"/>
      <c r="K47" s="221"/>
      <c r="L47" s="221"/>
      <c r="M47" s="221"/>
      <c r="N47" s="220"/>
      <c r="O47" s="220"/>
      <c r="P47" s="220"/>
      <c r="Q47" s="220"/>
      <c r="R47" s="221"/>
      <c r="S47" s="221"/>
      <c r="T47" s="221"/>
      <c r="U47" s="221"/>
      <c r="V47" s="221"/>
      <c r="W47" s="221"/>
      <c r="X47" s="221"/>
      <c r="Y47" s="221"/>
      <c r="Z47" s="211"/>
      <c r="AA47" s="211"/>
      <c r="AB47" s="211"/>
      <c r="AC47" s="211"/>
      <c r="AD47" s="211"/>
      <c r="AE47" s="211"/>
      <c r="AF47" s="211"/>
      <c r="AG47" s="211" t="s">
        <v>140</v>
      </c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</row>
    <row r="48" spans="1:60" outlineLevel="1" x14ac:dyDescent="0.25">
      <c r="A48" s="236">
        <v>10</v>
      </c>
      <c r="B48" s="237" t="s">
        <v>173</v>
      </c>
      <c r="C48" s="248" t="s">
        <v>174</v>
      </c>
      <c r="D48" s="238" t="s">
        <v>175</v>
      </c>
      <c r="E48" s="239">
        <v>17.190000000000001</v>
      </c>
      <c r="F48" s="240"/>
      <c r="G48" s="241">
        <f>ROUND(E48*F48,2)</f>
        <v>0</v>
      </c>
      <c r="H48" s="240"/>
      <c r="I48" s="241">
        <f>ROUND(E48*H48,2)</f>
        <v>0</v>
      </c>
      <c r="J48" s="240"/>
      <c r="K48" s="241">
        <f>ROUND(E48*J48,2)</f>
        <v>0</v>
      </c>
      <c r="L48" s="241">
        <v>21</v>
      </c>
      <c r="M48" s="241">
        <f>G48*(1+L48/100)</f>
        <v>0</v>
      </c>
      <c r="N48" s="239">
        <v>1.7000000000000001E-4</v>
      </c>
      <c r="O48" s="239">
        <f>ROUND(E48*N48,2)</f>
        <v>0</v>
      </c>
      <c r="P48" s="239">
        <v>0</v>
      </c>
      <c r="Q48" s="239">
        <f>ROUND(E48*P48,2)</f>
        <v>0</v>
      </c>
      <c r="R48" s="241" t="s">
        <v>176</v>
      </c>
      <c r="S48" s="241" t="s">
        <v>131</v>
      </c>
      <c r="T48" s="242" t="s">
        <v>131</v>
      </c>
      <c r="U48" s="221">
        <v>0.08</v>
      </c>
      <c r="V48" s="221">
        <f>ROUND(E48*U48,2)</f>
        <v>1.38</v>
      </c>
      <c r="W48" s="221"/>
      <c r="X48" s="221" t="s">
        <v>132</v>
      </c>
      <c r="Y48" s="221" t="s">
        <v>133</v>
      </c>
      <c r="Z48" s="211"/>
      <c r="AA48" s="211"/>
      <c r="AB48" s="211"/>
      <c r="AC48" s="211"/>
      <c r="AD48" s="211"/>
      <c r="AE48" s="211"/>
      <c r="AF48" s="211"/>
      <c r="AG48" s="211" t="s">
        <v>134</v>
      </c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</row>
    <row r="49" spans="1:60" outlineLevel="2" x14ac:dyDescent="0.25">
      <c r="A49" s="218"/>
      <c r="B49" s="219"/>
      <c r="C49" s="249" t="s">
        <v>177</v>
      </c>
      <c r="D49" s="243"/>
      <c r="E49" s="243"/>
      <c r="F49" s="243"/>
      <c r="G49" s="243"/>
      <c r="H49" s="221"/>
      <c r="I49" s="221"/>
      <c r="J49" s="221"/>
      <c r="K49" s="221"/>
      <c r="L49" s="221"/>
      <c r="M49" s="221"/>
      <c r="N49" s="220"/>
      <c r="O49" s="220"/>
      <c r="P49" s="220"/>
      <c r="Q49" s="220"/>
      <c r="R49" s="221"/>
      <c r="S49" s="221"/>
      <c r="T49" s="221"/>
      <c r="U49" s="221"/>
      <c r="V49" s="221"/>
      <c r="W49" s="221"/>
      <c r="X49" s="221"/>
      <c r="Y49" s="221"/>
      <c r="Z49" s="211"/>
      <c r="AA49" s="211"/>
      <c r="AB49" s="211"/>
      <c r="AC49" s="211"/>
      <c r="AD49" s="211"/>
      <c r="AE49" s="211"/>
      <c r="AF49" s="211"/>
      <c r="AG49" s="211" t="s">
        <v>136</v>
      </c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</row>
    <row r="50" spans="1:60" outlineLevel="2" x14ac:dyDescent="0.25">
      <c r="A50" s="218"/>
      <c r="B50" s="219"/>
      <c r="C50" s="250" t="s">
        <v>178</v>
      </c>
      <c r="D50" s="222"/>
      <c r="E50" s="223">
        <v>11.19</v>
      </c>
      <c r="F50" s="221"/>
      <c r="G50" s="221"/>
      <c r="H50" s="221"/>
      <c r="I50" s="221"/>
      <c r="J50" s="221"/>
      <c r="K50" s="221"/>
      <c r="L50" s="221"/>
      <c r="M50" s="221"/>
      <c r="N50" s="220"/>
      <c r="O50" s="220"/>
      <c r="P50" s="220"/>
      <c r="Q50" s="220"/>
      <c r="R50" s="221"/>
      <c r="S50" s="221"/>
      <c r="T50" s="221"/>
      <c r="U50" s="221"/>
      <c r="V50" s="221"/>
      <c r="W50" s="221"/>
      <c r="X50" s="221"/>
      <c r="Y50" s="221"/>
      <c r="Z50" s="211"/>
      <c r="AA50" s="211"/>
      <c r="AB50" s="211"/>
      <c r="AC50" s="211"/>
      <c r="AD50" s="211"/>
      <c r="AE50" s="211"/>
      <c r="AF50" s="211"/>
      <c r="AG50" s="211" t="s">
        <v>138</v>
      </c>
      <c r="AH50" s="211">
        <v>0</v>
      </c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</row>
    <row r="51" spans="1:60" outlineLevel="3" x14ac:dyDescent="0.25">
      <c r="A51" s="218"/>
      <c r="B51" s="219"/>
      <c r="C51" s="250" t="s">
        <v>179</v>
      </c>
      <c r="D51" s="222"/>
      <c r="E51" s="223">
        <v>2</v>
      </c>
      <c r="F51" s="221"/>
      <c r="G51" s="221"/>
      <c r="H51" s="221"/>
      <c r="I51" s="221"/>
      <c r="J51" s="221"/>
      <c r="K51" s="221"/>
      <c r="L51" s="221"/>
      <c r="M51" s="221"/>
      <c r="N51" s="220"/>
      <c r="O51" s="220"/>
      <c r="P51" s="220"/>
      <c r="Q51" s="220"/>
      <c r="R51" s="221"/>
      <c r="S51" s="221"/>
      <c r="T51" s="221"/>
      <c r="U51" s="221"/>
      <c r="V51" s="221"/>
      <c r="W51" s="221"/>
      <c r="X51" s="221"/>
      <c r="Y51" s="221"/>
      <c r="Z51" s="211"/>
      <c r="AA51" s="211"/>
      <c r="AB51" s="211"/>
      <c r="AC51" s="211"/>
      <c r="AD51" s="211"/>
      <c r="AE51" s="211"/>
      <c r="AF51" s="211"/>
      <c r="AG51" s="211" t="s">
        <v>138</v>
      </c>
      <c r="AH51" s="211">
        <v>0</v>
      </c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</row>
    <row r="52" spans="1:60" outlineLevel="3" x14ac:dyDescent="0.25">
      <c r="A52" s="218"/>
      <c r="B52" s="219"/>
      <c r="C52" s="250" t="s">
        <v>180</v>
      </c>
      <c r="D52" s="222"/>
      <c r="E52" s="223">
        <v>4</v>
      </c>
      <c r="F52" s="221"/>
      <c r="G52" s="221"/>
      <c r="H52" s="221"/>
      <c r="I52" s="221"/>
      <c r="J52" s="221"/>
      <c r="K52" s="221"/>
      <c r="L52" s="221"/>
      <c r="M52" s="221"/>
      <c r="N52" s="220"/>
      <c r="O52" s="220"/>
      <c r="P52" s="220"/>
      <c r="Q52" s="220"/>
      <c r="R52" s="221"/>
      <c r="S52" s="221"/>
      <c r="T52" s="221"/>
      <c r="U52" s="221"/>
      <c r="V52" s="221"/>
      <c r="W52" s="221"/>
      <c r="X52" s="221"/>
      <c r="Y52" s="221"/>
      <c r="Z52" s="211"/>
      <c r="AA52" s="211"/>
      <c r="AB52" s="211"/>
      <c r="AC52" s="211"/>
      <c r="AD52" s="211"/>
      <c r="AE52" s="211"/>
      <c r="AF52" s="211"/>
      <c r="AG52" s="211" t="s">
        <v>138</v>
      </c>
      <c r="AH52" s="211">
        <v>0</v>
      </c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</row>
    <row r="53" spans="1:60" outlineLevel="2" x14ac:dyDescent="0.25">
      <c r="A53" s="218"/>
      <c r="B53" s="219"/>
      <c r="C53" s="251"/>
      <c r="D53" s="244"/>
      <c r="E53" s="244"/>
      <c r="F53" s="244"/>
      <c r="G53" s="244"/>
      <c r="H53" s="221"/>
      <c r="I53" s="221"/>
      <c r="J53" s="221"/>
      <c r="K53" s="221"/>
      <c r="L53" s="221"/>
      <c r="M53" s="221"/>
      <c r="N53" s="220"/>
      <c r="O53" s="220"/>
      <c r="P53" s="220"/>
      <c r="Q53" s="220"/>
      <c r="R53" s="221"/>
      <c r="S53" s="221"/>
      <c r="T53" s="221"/>
      <c r="U53" s="221"/>
      <c r="V53" s="221"/>
      <c r="W53" s="221"/>
      <c r="X53" s="221"/>
      <c r="Y53" s="221"/>
      <c r="Z53" s="211"/>
      <c r="AA53" s="211"/>
      <c r="AB53" s="211"/>
      <c r="AC53" s="211"/>
      <c r="AD53" s="211"/>
      <c r="AE53" s="211"/>
      <c r="AF53" s="211"/>
      <c r="AG53" s="211" t="s">
        <v>140</v>
      </c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</row>
    <row r="54" spans="1:60" ht="20" outlineLevel="1" x14ac:dyDescent="0.25">
      <c r="A54" s="236">
        <v>11</v>
      </c>
      <c r="B54" s="237" t="s">
        <v>181</v>
      </c>
      <c r="C54" s="248" t="s">
        <v>182</v>
      </c>
      <c r="D54" s="238" t="s">
        <v>129</v>
      </c>
      <c r="E54" s="239">
        <v>1.0071000000000001</v>
      </c>
      <c r="F54" s="240"/>
      <c r="G54" s="241">
        <f>ROUND(E54*F54,2)</f>
        <v>0</v>
      </c>
      <c r="H54" s="240"/>
      <c r="I54" s="241">
        <f>ROUND(E54*H54,2)</f>
        <v>0</v>
      </c>
      <c r="J54" s="240"/>
      <c r="K54" s="241">
        <f>ROUND(E54*J54,2)</f>
        <v>0</v>
      </c>
      <c r="L54" s="241">
        <v>21</v>
      </c>
      <c r="M54" s="241">
        <f>G54*(1+L54/100)</f>
        <v>0</v>
      </c>
      <c r="N54" s="239">
        <v>2.5</v>
      </c>
      <c r="O54" s="239">
        <f>ROUND(E54*N54,2)</f>
        <v>2.52</v>
      </c>
      <c r="P54" s="239">
        <v>0</v>
      </c>
      <c r="Q54" s="239">
        <f>ROUND(E54*P54,2)</f>
        <v>0</v>
      </c>
      <c r="R54" s="241" t="s">
        <v>171</v>
      </c>
      <c r="S54" s="241" t="s">
        <v>131</v>
      </c>
      <c r="T54" s="242" t="s">
        <v>131</v>
      </c>
      <c r="U54" s="221">
        <v>1.4490000000000001</v>
      </c>
      <c r="V54" s="221">
        <f>ROUND(E54*U54,2)</f>
        <v>1.46</v>
      </c>
      <c r="W54" s="221"/>
      <c r="X54" s="221" t="s">
        <v>132</v>
      </c>
      <c r="Y54" s="221" t="s">
        <v>133</v>
      </c>
      <c r="Z54" s="211"/>
      <c r="AA54" s="211"/>
      <c r="AB54" s="211"/>
      <c r="AC54" s="211"/>
      <c r="AD54" s="211"/>
      <c r="AE54" s="211"/>
      <c r="AF54" s="211"/>
      <c r="AG54" s="211" t="s">
        <v>134</v>
      </c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11"/>
      <c r="BH54" s="211"/>
    </row>
    <row r="55" spans="1:60" outlineLevel="2" x14ac:dyDescent="0.25">
      <c r="A55" s="218"/>
      <c r="B55" s="219"/>
      <c r="C55" s="249" t="s">
        <v>183</v>
      </c>
      <c r="D55" s="243"/>
      <c r="E55" s="243"/>
      <c r="F55" s="243"/>
      <c r="G55" s="243"/>
      <c r="H55" s="221"/>
      <c r="I55" s="221"/>
      <c r="J55" s="221"/>
      <c r="K55" s="221"/>
      <c r="L55" s="221"/>
      <c r="M55" s="221"/>
      <c r="N55" s="220"/>
      <c r="O55" s="220"/>
      <c r="P55" s="220"/>
      <c r="Q55" s="220"/>
      <c r="R55" s="221"/>
      <c r="S55" s="221"/>
      <c r="T55" s="221"/>
      <c r="U55" s="221"/>
      <c r="V55" s="221"/>
      <c r="W55" s="221"/>
      <c r="X55" s="221"/>
      <c r="Y55" s="221"/>
      <c r="Z55" s="211"/>
      <c r="AA55" s="211"/>
      <c r="AB55" s="211"/>
      <c r="AC55" s="211"/>
      <c r="AD55" s="211"/>
      <c r="AE55" s="211"/>
      <c r="AF55" s="211"/>
      <c r="AG55" s="211" t="s">
        <v>136</v>
      </c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1"/>
      <c r="BH55" s="211"/>
    </row>
    <row r="56" spans="1:60" outlineLevel="2" x14ac:dyDescent="0.25">
      <c r="A56" s="218"/>
      <c r="B56" s="219"/>
      <c r="C56" s="250" t="s">
        <v>184</v>
      </c>
      <c r="D56" s="222"/>
      <c r="E56" s="223">
        <v>1.0071000000000001</v>
      </c>
      <c r="F56" s="221"/>
      <c r="G56" s="221"/>
      <c r="H56" s="221"/>
      <c r="I56" s="221"/>
      <c r="J56" s="221"/>
      <c r="K56" s="221"/>
      <c r="L56" s="221"/>
      <c r="M56" s="221"/>
      <c r="N56" s="220"/>
      <c r="O56" s="220"/>
      <c r="P56" s="220"/>
      <c r="Q56" s="220"/>
      <c r="R56" s="221"/>
      <c r="S56" s="221"/>
      <c r="T56" s="221"/>
      <c r="U56" s="221"/>
      <c r="V56" s="221"/>
      <c r="W56" s="221"/>
      <c r="X56" s="221"/>
      <c r="Y56" s="221"/>
      <c r="Z56" s="211"/>
      <c r="AA56" s="211"/>
      <c r="AB56" s="211"/>
      <c r="AC56" s="211"/>
      <c r="AD56" s="211"/>
      <c r="AE56" s="211"/>
      <c r="AF56" s="211"/>
      <c r="AG56" s="211" t="s">
        <v>138</v>
      </c>
      <c r="AH56" s="211">
        <v>0</v>
      </c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211"/>
      <c r="BH56" s="211"/>
    </row>
    <row r="57" spans="1:60" outlineLevel="2" x14ac:dyDescent="0.25">
      <c r="A57" s="218"/>
      <c r="B57" s="219"/>
      <c r="C57" s="251"/>
      <c r="D57" s="244"/>
      <c r="E57" s="244"/>
      <c r="F57" s="244"/>
      <c r="G57" s="244"/>
      <c r="H57" s="221"/>
      <c r="I57" s="221"/>
      <c r="J57" s="221"/>
      <c r="K57" s="221"/>
      <c r="L57" s="221"/>
      <c r="M57" s="221"/>
      <c r="N57" s="220"/>
      <c r="O57" s="220"/>
      <c r="P57" s="220"/>
      <c r="Q57" s="220"/>
      <c r="R57" s="221"/>
      <c r="S57" s="221"/>
      <c r="T57" s="221"/>
      <c r="U57" s="221"/>
      <c r="V57" s="221"/>
      <c r="W57" s="221"/>
      <c r="X57" s="221"/>
      <c r="Y57" s="221"/>
      <c r="Z57" s="211"/>
      <c r="AA57" s="211"/>
      <c r="AB57" s="211"/>
      <c r="AC57" s="211"/>
      <c r="AD57" s="211"/>
      <c r="AE57" s="211"/>
      <c r="AF57" s="211"/>
      <c r="AG57" s="211" t="s">
        <v>140</v>
      </c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11"/>
      <c r="BH57" s="211"/>
    </row>
    <row r="58" spans="1:60" outlineLevel="1" x14ac:dyDescent="0.25">
      <c r="A58" s="236">
        <v>12</v>
      </c>
      <c r="B58" s="237" t="s">
        <v>185</v>
      </c>
      <c r="C58" s="248" t="s">
        <v>186</v>
      </c>
      <c r="D58" s="238" t="s">
        <v>129</v>
      </c>
      <c r="E58" s="239">
        <v>1.6785000000000001</v>
      </c>
      <c r="F58" s="240"/>
      <c r="G58" s="241">
        <f>ROUND(E58*F58,2)</f>
        <v>0</v>
      </c>
      <c r="H58" s="240"/>
      <c r="I58" s="241">
        <f>ROUND(E58*H58,2)</f>
        <v>0</v>
      </c>
      <c r="J58" s="240"/>
      <c r="K58" s="241">
        <f>ROUND(E58*J58,2)</f>
        <v>0</v>
      </c>
      <c r="L58" s="241">
        <v>21</v>
      </c>
      <c r="M58" s="241">
        <f>G58*(1+L58/100)</f>
        <v>0</v>
      </c>
      <c r="N58" s="239">
        <v>2.5</v>
      </c>
      <c r="O58" s="239">
        <f>ROUND(E58*N58,2)</f>
        <v>4.2</v>
      </c>
      <c r="P58" s="239">
        <v>0</v>
      </c>
      <c r="Q58" s="239">
        <f>ROUND(E58*P58,2)</f>
        <v>0</v>
      </c>
      <c r="R58" s="241" t="s">
        <v>171</v>
      </c>
      <c r="S58" s="241" t="s">
        <v>131</v>
      </c>
      <c r="T58" s="242" t="s">
        <v>131</v>
      </c>
      <c r="U58" s="221">
        <v>1.365</v>
      </c>
      <c r="V58" s="221">
        <f>ROUND(E58*U58,2)</f>
        <v>2.29</v>
      </c>
      <c r="W58" s="221"/>
      <c r="X58" s="221" t="s">
        <v>132</v>
      </c>
      <c r="Y58" s="221" t="s">
        <v>133</v>
      </c>
      <c r="Z58" s="211"/>
      <c r="AA58" s="211"/>
      <c r="AB58" s="211"/>
      <c r="AC58" s="211"/>
      <c r="AD58" s="211"/>
      <c r="AE58" s="211"/>
      <c r="AF58" s="211"/>
      <c r="AG58" s="211" t="s">
        <v>134</v>
      </c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11"/>
      <c r="BH58" s="211"/>
    </row>
    <row r="59" spans="1:60" outlineLevel="2" x14ac:dyDescent="0.25">
      <c r="A59" s="218"/>
      <c r="B59" s="219"/>
      <c r="C59" s="249" t="s">
        <v>183</v>
      </c>
      <c r="D59" s="243"/>
      <c r="E59" s="243"/>
      <c r="F59" s="243"/>
      <c r="G59" s="243"/>
      <c r="H59" s="221"/>
      <c r="I59" s="221"/>
      <c r="J59" s="221"/>
      <c r="K59" s="221"/>
      <c r="L59" s="221"/>
      <c r="M59" s="221"/>
      <c r="N59" s="220"/>
      <c r="O59" s="220"/>
      <c r="P59" s="220"/>
      <c r="Q59" s="220"/>
      <c r="R59" s="221"/>
      <c r="S59" s="221"/>
      <c r="T59" s="221"/>
      <c r="U59" s="221"/>
      <c r="V59" s="221"/>
      <c r="W59" s="221"/>
      <c r="X59" s="221"/>
      <c r="Y59" s="221"/>
      <c r="Z59" s="211"/>
      <c r="AA59" s="211"/>
      <c r="AB59" s="211"/>
      <c r="AC59" s="211"/>
      <c r="AD59" s="211"/>
      <c r="AE59" s="211"/>
      <c r="AF59" s="211"/>
      <c r="AG59" s="211" t="s">
        <v>136</v>
      </c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</row>
    <row r="60" spans="1:60" outlineLevel="2" x14ac:dyDescent="0.25">
      <c r="A60" s="218"/>
      <c r="B60" s="219"/>
      <c r="C60" s="250" t="s">
        <v>187</v>
      </c>
      <c r="D60" s="222"/>
      <c r="E60" s="223">
        <v>1.6785000000000001</v>
      </c>
      <c r="F60" s="221"/>
      <c r="G60" s="221"/>
      <c r="H60" s="221"/>
      <c r="I60" s="221"/>
      <c r="J60" s="221"/>
      <c r="K60" s="221"/>
      <c r="L60" s="221"/>
      <c r="M60" s="221"/>
      <c r="N60" s="220"/>
      <c r="O60" s="220"/>
      <c r="P60" s="220"/>
      <c r="Q60" s="220"/>
      <c r="R60" s="221"/>
      <c r="S60" s="221"/>
      <c r="T60" s="221"/>
      <c r="U60" s="221"/>
      <c r="V60" s="221"/>
      <c r="W60" s="221"/>
      <c r="X60" s="221"/>
      <c r="Y60" s="221"/>
      <c r="Z60" s="211"/>
      <c r="AA60" s="211"/>
      <c r="AB60" s="211"/>
      <c r="AC60" s="211"/>
      <c r="AD60" s="211"/>
      <c r="AE60" s="211"/>
      <c r="AF60" s="211"/>
      <c r="AG60" s="211" t="s">
        <v>138</v>
      </c>
      <c r="AH60" s="211">
        <v>0</v>
      </c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</row>
    <row r="61" spans="1:60" outlineLevel="2" x14ac:dyDescent="0.25">
      <c r="A61" s="218"/>
      <c r="B61" s="219"/>
      <c r="C61" s="251"/>
      <c r="D61" s="244"/>
      <c r="E61" s="244"/>
      <c r="F61" s="244"/>
      <c r="G61" s="244"/>
      <c r="H61" s="221"/>
      <c r="I61" s="221"/>
      <c r="J61" s="221"/>
      <c r="K61" s="221"/>
      <c r="L61" s="221"/>
      <c r="M61" s="221"/>
      <c r="N61" s="220"/>
      <c r="O61" s="220"/>
      <c r="P61" s="220"/>
      <c r="Q61" s="220"/>
      <c r="R61" s="221"/>
      <c r="S61" s="221"/>
      <c r="T61" s="221"/>
      <c r="U61" s="221"/>
      <c r="V61" s="221"/>
      <c r="W61" s="221"/>
      <c r="X61" s="221"/>
      <c r="Y61" s="221"/>
      <c r="Z61" s="211"/>
      <c r="AA61" s="211"/>
      <c r="AB61" s="211"/>
      <c r="AC61" s="211"/>
      <c r="AD61" s="211"/>
      <c r="AE61" s="211"/>
      <c r="AF61" s="211"/>
      <c r="AG61" s="211" t="s">
        <v>140</v>
      </c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  <c r="BH61" s="211"/>
    </row>
    <row r="62" spans="1:60" ht="20" outlineLevel="1" x14ac:dyDescent="0.25">
      <c r="A62" s="236">
        <v>13</v>
      </c>
      <c r="B62" s="237" t="s">
        <v>188</v>
      </c>
      <c r="C62" s="248" t="s">
        <v>189</v>
      </c>
      <c r="D62" s="238" t="s">
        <v>170</v>
      </c>
      <c r="E62" s="239">
        <v>20.328499999999998</v>
      </c>
      <c r="F62" s="240"/>
      <c r="G62" s="241">
        <f>ROUND(E62*F62,2)</f>
        <v>0</v>
      </c>
      <c r="H62" s="240"/>
      <c r="I62" s="241">
        <f>ROUND(E62*H62,2)</f>
        <v>0</v>
      </c>
      <c r="J62" s="240"/>
      <c r="K62" s="241">
        <f>ROUND(E62*J62,2)</f>
        <v>0</v>
      </c>
      <c r="L62" s="241">
        <v>21</v>
      </c>
      <c r="M62" s="241">
        <f>G62*(1+L62/100)</f>
        <v>0</v>
      </c>
      <c r="N62" s="239">
        <v>2.2000000000000001E-4</v>
      </c>
      <c r="O62" s="239">
        <f>ROUND(E62*N62,2)</f>
        <v>0</v>
      </c>
      <c r="P62" s="239">
        <v>0</v>
      </c>
      <c r="Q62" s="239">
        <f>ROUND(E62*P62,2)</f>
        <v>0</v>
      </c>
      <c r="R62" s="241" t="s">
        <v>190</v>
      </c>
      <c r="S62" s="241" t="s">
        <v>131</v>
      </c>
      <c r="T62" s="242" t="s">
        <v>131</v>
      </c>
      <c r="U62" s="221">
        <v>0</v>
      </c>
      <c r="V62" s="221">
        <f>ROUND(E62*U62,2)</f>
        <v>0</v>
      </c>
      <c r="W62" s="221"/>
      <c r="X62" s="221" t="s">
        <v>191</v>
      </c>
      <c r="Y62" s="221" t="s">
        <v>133</v>
      </c>
      <c r="Z62" s="211"/>
      <c r="AA62" s="211"/>
      <c r="AB62" s="211"/>
      <c r="AC62" s="211"/>
      <c r="AD62" s="211"/>
      <c r="AE62" s="211"/>
      <c r="AF62" s="211"/>
      <c r="AG62" s="211" t="s">
        <v>192</v>
      </c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</row>
    <row r="63" spans="1:60" outlineLevel="2" x14ac:dyDescent="0.25">
      <c r="A63" s="218"/>
      <c r="B63" s="219"/>
      <c r="C63" s="250" t="s">
        <v>193</v>
      </c>
      <c r="D63" s="222"/>
      <c r="E63" s="223">
        <v>20.328499999999998</v>
      </c>
      <c r="F63" s="221"/>
      <c r="G63" s="221"/>
      <c r="H63" s="221"/>
      <c r="I63" s="221"/>
      <c r="J63" s="221"/>
      <c r="K63" s="221"/>
      <c r="L63" s="221"/>
      <c r="M63" s="221"/>
      <c r="N63" s="220"/>
      <c r="O63" s="220"/>
      <c r="P63" s="220"/>
      <c r="Q63" s="220"/>
      <c r="R63" s="221"/>
      <c r="S63" s="221"/>
      <c r="T63" s="221"/>
      <c r="U63" s="221"/>
      <c r="V63" s="221"/>
      <c r="W63" s="221"/>
      <c r="X63" s="221"/>
      <c r="Y63" s="221"/>
      <c r="Z63" s="211"/>
      <c r="AA63" s="211"/>
      <c r="AB63" s="211"/>
      <c r="AC63" s="211"/>
      <c r="AD63" s="211"/>
      <c r="AE63" s="211"/>
      <c r="AF63" s="211"/>
      <c r="AG63" s="211" t="s">
        <v>138</v>
      </c>
      <c r="AH63" s="211">
        <v>0</v>
      </c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11"/>
      <c r="BH63" s="211"/>
    </row>
    <row r="64" spans="1:60" outlineLevel="2" x14ac:dyDescent="0.25">
      <c r="A64" s="218"/>
      <c r="B64" s="219"/>
      <c r="C64" s="251"/>
      <c r="D64" s="244"/>
      <c r="E64" s="244"/>
      <c r="F64" s="244"/>
      <c r="G64" s="244"/>
      <c r="H64" s="221"/>
      <c r="I64" s="221"/>
      <c r="J64" s="221"/>
      <c r="K64" s="221"/>
      <c r="L64" s="221"/>
      <c r="M64" s="221"/>
      <c r="N64" s="220"/>
      <c r="O64" s="220"/>
      <c r="P64" s="220"/>
      <c r="Q64" s="220"/>
      <c r="R64" s="221"/>
      <c r="S64" s="221"/>
      <c r="T64" s="221"/>
      <c r="U64" s="221"/>
      <c r="V64" s="221"/>
      <c r="W64" s="221"/>
      <c r="X64" s="221"/>
      <c r="Y64" s="221"/>
      <c r="Z64" s="211"/>
      <c r="AA64" s="211"/>
      <c r="AB64" s="211"/>
      <c r="AC64" s="211"/>
      <c r="AD64" s="211"/>
      <c r="AE64" s="211"/>
      <c r="AF64" s="211"/>
      <c r="AG64" s="211" t="s">
        <v>140</v>
      </c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11"/>
      <c r="BH64" s="211"/>
    </row>
    <row r="65" spans="1:60" ht="20" outlineLevel="1" x14ac:dyDescent="0.25">
      <c r="A65" s="236">
        <v>14</v>
      </c>
      <c r="B65" s="237" t="s">
        <v>194</v>
      </c>
      <c r="C65" s="248" t="s">
        <v>195</v>
      </c>
      <c r="D65" s="238" t="s">
        <v>175</v>
      </c>
      <c r="E65" s="239">
        <v>20.628</v>
      </c>
      <c r="F65" s="240"/>
      <c r="G65" s="241">
        <f>ROUND(E65*F65,2)</f>
        <v>0</v>
      </c>
      <c r="H65" s="240"/>
      <c r="I65" s="241">
        <f>ROUND(E65*H65,2)</f>
        <v>0</v>
      </c>
      <c r="J65" s="240"/>
      <c r="K65" s="241">
        <f>ROUND(E65*J65,2)</f>
        <v>0</v>
      </c>
      <c r="L65" s="241">
        <v>21</v>
      </c>
      <c r="M65" s="241">
        <f>G65*(1+L65/100)</f>
        <v>0</v>
      </c>
      <c r="N65" s="239">
        <v>2.9999999999999997E-4</v>
      </c>
      <c r="O65" s="239">
        <f>ROUND(E65*N65,2)</f>
        <v>0.01</v>
      </c>
      <c r="P65" s="239">
        <v>0</v>
      </c>
      <c r="Q65" s="239">
        <f>ROUND(E65*P65,2)</f>
        <v>0</v>
      </c>
      <c r="R65" s="241" t="s">
        <v>190</v>
      </c>
      <c r="S65" s="241" t="s">
        <v>131</v>
      </c>
      <c r="T65" s="242" t="s">
        <v>131</v>
      </c>
      <c r="U65" s="221">
        <v>0</v>
      </c>
      <c r="V65" s="221">
        <f>ROUND(E65*U65,2)</f>
        <v>0</v>
      </c>
      <c r="W65" s="221"/>
      <c r="X65" s="221" t="s">
        <v>191</v>
      </c>
      <c r="Y65" s="221" t="s">
        <v>133</v>
      </c>
      <c r="Z65" s="211"/>
      <c r="AA65" s="211"/>
      <c r="AB65" s="211"/>
      <c r="AC65" s="211"/>
      <c r="AD65" s="211"/>
      <c r="AE65" s="211"/>
      <c r="AF65" s="211"/>
      <c r="AG65" s="211" t="s">
        <v>192</v>
      </c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11"/>
      <c r="BH65" s="211"/>
    </row>
    <row r="66" spans="1:60" outlineLevel="2" x14ac:dyDescent="0.25">
      <c r="A66" s="218"/>
      <c r="B66" s="219"/>
      <c r="C66" s="252" t="s">
        <v>155</v>
      </c>
      <c r="D66" s="224"/>
      <c r="E66" s="225"/>
      <c r="F66" s="221"/>
      <c r="G66" s="221"/>
      <c r="H66" s="221"/>
      <c r="I66" s="221"/>
      <c r="J66" s="221"/>
      <c r="K66" s="221"/>
      <c r="L66" s="221"/>
      <c r="M66" s="221"/>
      <c r="N66" s="220"/>
      <c r="O66" s="220"/>
      <c r="P66" s="220"/>
      <c r="Q66" s="220"/>
      <c r="R66" s="221"/>
      <c r="S66" s="221"/>
      <c r="T66" s="221"/>
      <c r="U66" s="221"/>
      <c r="V66" s="221"/>
      <c r="W66" s="221"/>
      <c r="X66" s="221"/>
      <c r="Y66" s="221"/>
      <c r="Z66" s="211"/>
      <c r="AA66" s="211"/>
      <c r="AB66" s="211"/>
      <c r="AC66" s="211"/>
      <c r="AD66" s="211"/>
      <c r="AE66" s="211"/>
      <c r="AF66" s="211"/>
      <c r="AG66" s="211" t="s">
        <v>138</v>
      </c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11"/>
      <c r="BH66" s="211"/>
    </row>
    <row r="67" spans="1:60" outlineLevel="3" x14ac:dyDescent="0.25">
      <c r="A67" s="218"/>
      <c r="B67" s="219"/>
      <c r="C67" s="253" t="s">
        <v>196</v>
      </c>
      <c r="D67" s="224"/>
      <c r="E67" s="225">
        <v>11.19</v>
      </c>
      <c r="F67" s="221"/>
      <c r="G67" s="221"/>
      <c r="H67" s="221"/>
      <c r="I67" s="221"/>
      <c r="J67" s="221"/>
      <c r="K67" s="221"/>
      <c r="L67" s="221"/>
      <c r="M67" s="221"/>
      <c r="N67" s="220"/>
      <c r="O67" s="220"/>
      <c r="P67" s="220"/>
      <c r="Q67" s="220"/>
      <c r="R67" s="221"/>
      <c r="S67" s="221"/>
      <c r="T67" s="221"/>
      <c r="U67" s="221"/>
      <c r="V67" s="221"/>
      <c r="W67" s="221"/>
      <c r="X67" s="221"/>
      <c r="Y67" s="221"/>
      <c r="Z67" s="211"/>
      <c r="AA67" s="211"/>
      <c r="AB67" s="211"/>
      <c r="AC67" s="211"/>
      <c r="AD67" s="211"/>
      <c r="AE67" s="211"/>
      <c r="AF67" s="211"/>
      <c r="AG67" s="211" t="s">
        <v>138</v>
      </c>
      <c r="AH67" s="211">
        <v>2</v>
      </c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1"/>
      <c r="BH67" s="211"/>
    </row>
    <row r="68" spans="1:60" outlineLevel="3" x14ac:dyDescent="0.25">
      <c r="A68" s="218"/>
      <c r="B68" s="219"/>
      <c r="C68" s="253" t="s">
        <v>197</v>
      </c>
      <c r="D68" s="224"/>
      <c r="E68" s="225">
        <v>2</v>
      </c>
      <c r="F68" s="221"/>
      <c r="G68" s="221"/>
      <c r="H68" s="221"/>
      <c r="I68" s="221"/>
      <c r="J68" s="221"/>
      <c r="K68" s="221"/>
      <c r="L68" s="221"/>
      <c r="M68" s="221"/>
      <c r="N68" s="220"/>
      <c r="O68" s="220"/>
      <c r="P68" s="220"/>
      <c r="Q68" s="220"/>
      <c r="R68" s="221"/>
      <c r="S68" s="221"/>
      <c r="T68" s="221"/>
      <c r="U68" s="221"/>
      <c r="V68" s="221"/>
      <c r="W68" s="221"/>
      <c r="X68" s="221"/>
      <c r="Y68" s="221"/>
      <c r="Z68" s="211"/>
      <c r="AA68" s="211"/>
      <c r="AB68" s="211"/>
      <c r="AC68" s="211"/>
      <c r="AD68" s="211"/>
      <c r="AE68" s="211"/>
      <c r="AF68" s="211"/>
      <c r="AG68" s="211" t="s">
        <v>138</v>
      </c>
      <c r="AH68" s="211">
        <v>2</v>
      </c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211"/>
      <c r="BH68" s="211"/>
    </row>
    <row r="69" spans="1:60" outlineLevel="3" x14ac:dyDescent="0.25">
      <c r="A69" s="218"/>
      <c r="B69" s="219"/>
      <c r="C69" s="253" t="s">
        <v>198</v>
      </c>
      <c r="D69" s="224"/>
      <c r="E69" s="225">
        <v>4</v>
      </c>
      <c r="F69" s="221"/>
      <c r="G69" s="221"/>
      <c r="H69" s="221"/>
      <c r="I69" s="221"/>
      <c r="J69" s="221"/>
      <c r="K69" s="221"/>
      <c r="L69" s="221"/>
      <c r="M69" s="221"/>
      <c r="N69" s="220"/>
      <c r="O69" s="220"/>
      <c r="P69" s="220"/>
      <c r="Q69" s="220"/>
      <c r="R69" s="221"/>
      <c r="S69" s="221"/>
      <c r="T69" s="221"/>
      <c r="U69" s="221"/>
      <c r="V69" s="221"/>
      <c r="W69" s="221"/>
      <c r="X69" s="221"/>
      <c r="Y69" s="221"/>
      <c r="Z69" s="211"/>
      <c r="AA69" s="211"/>
      <c r="AB69" s="211"/>
      <c r="AC69" s="211"/>
      <c r="AD69" s="211"/>
      <c r="AE69" s="211"/>
      <c r="AF69" s="211"/>
      <c r="AG69" s="211" t="s">
        <v>138</v>
      </c>
      <c r="AH69" s="211">
        <v>2</v>
      </c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11"/>
      <c r="BH69" s="211"/>
    </row>
    <row r="70" spans="1:60" outlineLevel="3" x14ac:dyDescent="0.25">
      <c r="A70" s="218"/>
      <c r="B70" s="219"/>
      <c r="C70" s="254" t="s">
        <v>158</v>
      </c>
      <c r="D70" s="226"/>
      <c r="E70" s="227">
        <v>17.190000000000001</v>
      </c>
      <c r="F70" s="221"/>
      <c r="G70" s="221"/>
      <c r="H70" s="221"/>
      <c r="I70" s="221"/>
      <c r="J70" s="221"/>
      <c r="K70" s="221"/>
      <c r="L70" s="221"/>
      <c r="M70" s="221"/>
      <c r="N70" s="220"/>
      <c r="O70" s="220"/>
      <c r="P70" s="220"/>
      <c r="Q70" s="220"/>
      <c r="R70" s="221"/>
      <c r="S70" s="221"/>
      <c r="T70" s="221"/>
      <c r="U70" s="221"/>
      <c r="V70" s="221"/>
      <c r="W70" s="221"/>
      <c r="X70" s="221"/>
      <c r="Y70" s="221"/>
      <c r="Z70" s="211"/>
      <c r="AA70" s="211"/>
      <c r="AB70" s="211"/>
      <c r="AC70" s="211"/>
      <c r="AD70" s="211"/>
      <c r="AE70" s="211"/>
      <c r="AF70" s="211"/>
      <c r="AG70" s="211" t="s">
        <v>138</v>
      </c>
      <c r="AH70" s="211">
        <v>3</v>
      </c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11"/>
      <c r="BH70" s="211"/>
    </row>
    <row r="71" spans="1:60" outlineLevel="3" x14ac:dyDescent="0.25">
      <c r="A71" s="218"/>
      <c r="B71" s="219"/>
      <c r="C71" s="252" t="s">
        <v>159</v>
      </c>
      <c r="D71" s="224"/>
      <c r="E71" s="225"/>
      <c r="F71" s="221"/>
      <c r="G71" s="221"/>
      <c r="H71" s="221"/>
      <c r="I71" s="221"/>
      <c r="J71" s="221"/>
      <c r="K71" s="221"/>
      <c r="L71" s="221"/>
      <c r="M71" s="221"/>
      <c r="N71" s="220"/>
      <c r="O71" s="220"/>
      <c r="P71" s="220"/>
      <c r="Q71" s="220"/>
      <c r="R71" s="221"/>
      <c r="S71" s="221"/>
      <c r="T71" s="221"/>
      <c r="U71" s="221"/>
      <c r="V71" s="221"/>
      <c r="W71" s="221"/>
      <c r="X71" s="221"/>
      <c r="Y71" s="221"/>
      <c r="Z71" s="211"/>
      <c r="AA71" s="211"/>
      <c r="AB71" s="211"/>
      <c r="AC71" s="211"/>
      <c r="AD71" s="211"/>
      <c r="AE71" s="211"/>
      <c r="AF71" s="211"/>
      <c r="AG71" s="211" t="s">
        <v>138</v>
      </c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11"/>
      <c r="BH71" s="211"/>
    </row>
    <row r="72" spans="1:60" outlineLevel="3" x14ac:dyDescent="0.25">
      <c r="A72" s="218"/>
      <c r="B72" s="219"/>
      <c r="C72" s="250" t="s">
        <v>199</v>
      </c>
      <c r="D72" s="222"/>
      <c r="E72" s="223">
        <v>20.628</v>
      </c>
      <c r="F72" s="221"/>
      <c r="G72" s="221"/>
      <c r="H72" s="221"/>
      <c r="I72" s="221"/>
      <c r="J72" s="221"/>
      <c r="K72" s="221"/>
      <c r="L72" s="221"/>
      <c r="M72" s="221"/>
      <c r="N72" s="220"/>
      <c r="O72" s="220"/>
      <c r="P72" s="220"/>
      <c r="Q72" s="220"/>
      <c r="R72" s="221"/>
      <c r="S72" s="221"/>
      <c r="T72" s="221"/>
      <c r="U72" s="221"/>
      <c r="V72" s="221"/>
      <c r="W72" s="221"/>
      <c r="X72" s="221"/>
      <c r="Y72" s="221"/>
      <c r="Z72" s="211"/>
      <c r="AA72" s="211"/>
      <c r="AB72" s="211"/>
      <c r="AC72" s="211"/>
      <c r="AD72" s="211"/>
      <c r="AE72" s="211"/>
      <c r="AF72" s="211"/>
      <c r="AG72" s="211" t="s">
        <v>138</v>
      </c>
      <c r="AH72" s="211">
        <v>0</v>
      </c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11"/>
      <c r="BH72" s="211"/>
    </row>
    <row r="73" spans="1:60" outlineLevel="2" x14ac:dyDescent="0.25">
      <c r="A73" s="218"/>
      <c r="B73" s="219"/>
      <c r="C73" s="251"/>
      <c r="D73" s="244"/>
      <c r="E73" s="244"/>
      <c r="F73" s="244"/>
      <c r="G73" s="244"/>
      <c r="H73" s="221"/>
      <c r="I73" s="221"/>
      <c r="J73" s="221"/>
      <c r="K73" s="221"/>
      <c r="L73" s="221"/>
      <c r="M73" s="221"/>
      <c r="N73" s="220"/>
      <c r="O73" s="220"/>
      <c r="P73" s="220"/>
      <c r="Q73" s="220"/>
      <c r="R73" s="221"/>
      <c r="S73" s="221"/>
      <c r="T73" s="221"/>
      <c r="U73" s="221"/>
      <c r="V73" s="221"/>
      <c r="W73" s="221"/>
      <c r="X73" s="221"/>
      <c r="Y73" s="221"/>
      <c r="Z73" s="211"/>
      <c r="AA73" s="211"/>
      <c r="AB73" s="211"/>
      <c r="AC73" s="211"/>
      <c r="AD73" s="211"/>
      <c r="AE73" s="211"/>
      <c r="AF73" s="211"/>
      <c r="AG73" s="211" t="s">
        <v>140</v>
      </c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1"/>
    </row>
    <row r="74" spans="1:60" ht="13" x14ac:dyDescent="0.25">
      <c r="A74" s="229" t="s">
        <v>125</v>
      </c>
      <c r="B74" s="230" t="s">
        <v>74</v>
      </c>
      <c r="C74" s="247" t="s">
        <v>75</v>
      </c>
      <c r="D74" s="231"/>
      <c r="E74" s="232"/>
      <c r="F74" s="233"/>
      <c r="G74" s="233">
        <f>SUMIF(AG75:AG93,"&lt;&gt;NOR",G75:G93)</f>
        <v>0</v>
      </c>
      <c r="H74" s="233"/>
      <c r="I74" s="233">
        <f>SUM(I75:I93)</f>
        <v>0</v>
      </c>
      <c r="J74" s="233"/>
      <c r="K74" s="233">
        <f>SUM(K75:K93)</f>
        <v>0</v>
      </c>
      <c r="L74" s="233"/>
      <c r="M74" s="233">
        <f>SUM(M75:M93)</f>
        <v>0</v>
      </c>
      <c r="N74" s="232"/>
      <c r="O74" s="232">
        <f>SUM(O75:O93)</f>
        <v>10.489999999999998</v>
      </c>
      <c r="P74" s="232"/>
      <c r="Q74" s="232">
        <f>SUM(Q75:Q93)</f>
        <v>4.42</v>
      </c>
      <c r="R74" s="233"/>
      <c r="S74" s="233"/>
      <c r="T74" s="234"/>
      <c r="U74" s="228"/>
      <c r="V74" s="228">
        <f>SUM(V75:V93)</f>
        <v>14.5</v>
      </c>
      <c r="W74" s="228"/>
      <c r="X74" s="228"/>
      <c r="Y74" s="228"/>
      <c r="AG74" t="s">
        <v>126</v>
      </c>
    </row>
    <row r="75" spans="1:60" ht="20" outlineLevel="1" x14ac:dyDescent="0.25">
      <c r="A75" s="236">
        <v>15</v>
      </c>
      <c r="B75" s="237" t="s">
        <v>200</v>
      </c>
      <c r="C75" s="248" t="s">
        <v>201</v>
      </c>
      <c r="D75" s="238" t="s">
        <v>175</v>
      </c>
      <c r="E75" s="239">
        <v>19.649999999999999</v>
      </c>
      <c r="F75" s="240"/>
      <c r="G75" s="241">
        <f>ROUND(E75*F75,2)</f>
        <v>0</v>
      </c>
      <c r="H75" s="240"/>
      <c r="I75" s="241">
        <f>ROUND(E75*H75,2)</f>
        <v>0</v>
      </c>
      <c r="J75" s="240"/>
      <c r="K75" s="241">
        <f>ROUND(E75*J75,2)</f>
        <v>0</v>
      </c>
      <c r="L75" s="241">
        <v>21</v>
      </c>
      <c r="M75" s="241">
        <f>G75*(1+L75/100)</f>
        <v>0</v>
      </c>
      <c r="N75" s="239">
        <v>0</v>
      </c>
      <c r="O75" s="239">
        <f>ROUND(E75*N75,2)</f>
        <v>0</v>
      </c>
      <c r="P75" s="239">
        <v>0.22500000000000001</v>
      </c>
      <c r="Q75" s="239">
        <f>ROUND(E75*P75,2)</f>
        <v>4.42</v>
      </c>
      <c r="R75" s="241" t="s">
        <v>202</v>
      </c>
      <c r="S75" s="241" t="s">
        <v>131</v>
      </c>
      <c r="T75" s="242" t="s">
        <v>131</v>
      </c>
      <c r="U75" s="221">
        <v>0.14199999999999999</v>
      </c>
      <c r="V75" s="221">
        <f>ROUND(E75*U75,2)</f>
        <v>2.79</v>
      </c>
      <c r="W75" s="221"/>
      <c r="X75" s="221" t="s">
        <v>132</v>
      </c>
      <c r="Y75" s="221" t="s">
        <v>133</v>
      </c>
      <c r="Z75" s="211"/>
      <c r="AA75" s="211"/>
      <c r="AB75" s="211"/>
      <c r="AC75" s="211"/>
      <c r="AD75" s="211"/>
      <c r="AE75" s="211"/>
      <c r="AF75" s="211"/>
      <c r="AG75" s="211" t="s">
        <v>134</v>
      </c>
      <c r="AH75" s="211"/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11"/>
      <c r="BH75" s="211"/>
    </row>
    <row r="76" spans="1:60" outlineLevel="2" x14ac:dyDescent="0.25">
      <c r="A76" s="218"/>
      <c r="B76" s="219"/>
      <c r="C76" s="249" t="s">
        <v>203</v>
      </c>
      <c r="D76" s="243"/>
      <c r="E76" s="243"/>
      <c r="F76" s="243"/>
      <c r="G76" s="243"/>
      <c r="H76" s="221"/>
      <c r="I76" s="221"/>
      <c r="J76" s="221"/>
      <c r="K76" s="221"/>
      <c r="L76" s="221"/>
      <c r="M76" s="221"/>
      <c r="N76" s="220"/>
      <c r="O76" s="220"/>
      <c r="P76" s="220"/>
      <c r="Q76" s="220"/>
      <c r="R76" s="221"/>
      <c r="S76" s="221"/>
      <c r="T76" s="221"/>
      <c r="U76" s="221"/>
      <c r="V76" s="221"/>
      <c r="W76" s="221"/>
      <c r="X76" s="221"/>
      <c r="Y76" s="221"/>
      <c r="Z76" s="211"/>
      <c r="AA76" s="211"/>
      <c r="AB76" s="211"/>
      <c r="AC76" s="211"/>
      <c r="AD76" s="211"/>
      <c r="AE76" s="211"/>
      <c r="AF76" s="211"/>
      <c r="AG76" s="211" t="s">
        <v>136</v>
      </c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</row>
    <row r="77" spans="1:60" outlineLevel="2" x14ac:dyDescent="0.25">
      <c r="A77" s="218"/>
      <c r="B77" s="219"/>
      <c r="C77" s="250" t="s">
        <v>204</v>
      </c>
      <c r="D77" s="222"/>
      <c r="E77" s="223">
        <v>18.649999999999999</v>
      </c>
      <c r="F77" s="221"/>
      <c r="G77" s="221"/>
      <c r="H77" s="221"/>
      <c r="I77" s="221"/>
      <c r="J77" s="221"/>
      <c r="K77" s="221"/>
      <c r="L77" s="221"/>
      <c r="M77" s="221"/>
      <c r="N77" s="220"/>
      <c r="O77" s="220"/>
      <c r="P77" s="220"/>
      <c r="Q77" s="220"/>
      <c r="R77" s="221"/>
      <c r="S77" s="221"/>
      <c r="T77" s="221"/>
      <c r="U77" s="221"/>
      <c r="V77" s="221"/>
      <c r="W77" s="221"/>
      <c r="X77" s="221"/>
      <c r="Y77" s="221"/>
      <c r="Z77" s="211"/>
      <c r="AA77" s="211"/>
      <c r="AB77" s="211"/>
      <c r="AC77" s="211"/>
      <c r="AD77" s="211"/>
      <c r="AE77" s="211"/>
      <c r="AF77" s="211"/>
      <c r="AG77" s="211" t="s">
        <v>138</v>
      </c>
      <c r="AH77" s="211">
        <v>0</v>
      </c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</row>
    <row r="78" spans="1:60" outlineLevel="3" x14ac:dyDescent="0.25">
      <c r="A78" s="218"/>
      <c r="B78" s="219"/>
      <c r="C78" s="250" t="s">
        <v>205</v>
      </c>
      <c r="D78" s="222"/>
      <c r="E78" s="223">
        <v>1</v>
      </c>
      <c r="F78" s="221"/>
      <c r="G78" s="221"/>
      <c r="H78" s="221"/>
      <c r="I78" s="221"/>
      <c r="J78" s="221"/>
      <c r="K78" s="221"/>
      <c r="L78" s="221"/>
      <c r="M78" s="221"/>
      <c r="N78" s="220"/>
      <c r="O78" s="220"/>
      <c r="P78" s="220"/>
      <c r="Q78" s="220"/>
      <c r="R78" s="221"/>
      <c r="S78" s="221"/>
      <c r="T78" s="221"/>
      <c r="U78" s="221"/>
      <c r="V78" s="221"/>
      <c r="W78" s="221"/>
      <c r="X78" s="221"/>
      <c r="Y78" s="221"/>
      <c r="Z78" s="211"/>
      <c r="AA78" s="211"/>
      <c r="AB78" s="211"/>
      <c r="AC78" s="211"/>
      <c r="AD78" s="211"/>
      <c r="AE78" s="211"/>
      <c r="AF78" s="211"/>
      <c r="AG78" s="211" t="s">
        <v>138</v>
      </c>
      <c r="AH78" s="211">
        <v>0</v>
      </c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11"/>
      <c r="BH78" s="211"/>
    </row>
    <row r="79" spans="1:60" outlineLevel="2" x14ac:dyDescent="0.25">
      <c r="A79" s="218"/>
      <c r="B79" s="219"/>
      <c r="C79" s="251"/>
      <c r="D79" s="244"/>
      <c r="E79" s="244"/>
      <c r="F79" s="244"/>
      <c r="G79" s="244"/>
      <c r="H79" s="221"/>
      <c r="I79" s="221"/>
      <c r="J79" s="221"/>
      <c r="K79" s="221"/>
      <c r="L79" s="221"/>
      <c r="M79" s="221"/>
      <c r="N79" s="220"/>
      <c r="O79" s="220"/>
      <c r="P79" s="220"/>
      <c r="Q79" s="220"/>
      <c r="R79" s="221"/>
      <c r="S79" s="221"/>
      <c r="T79" s="221"/>
      <c r="U79" s="221"/>
      <c r="V79" s="221"/>
      <c r="W79" s="221"/>
      <c r="X79" s="221"/>
      <c r="Y79" s="221"/>
      <c r="Z79" s="211"/>
      <c r="AA79" s="211"/>
      <c r="AB79" s="211"/>
      <c r="AC79" s="211"/>
      <c r="AD79" s="211"/>
      <c r="AE79" s="211"/>
      <c r="AF79" s="211"/>
      <c r="AG79" s="211" t="s">
        <v>140</v>
      </c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1"/>
      <c r="BH79" s="211"/>
    </row>
    <row r="80" spans="1:60" outlineLevel="1" x14ac:dyDescent="0.25">
      <c r="A80" s="236">
        <v>16</v>
      </c>
      <c r="B80" s="237" t="s">
        <v>206</v>
      </c>
      <c r="C80" s="248" t="s">
        <v>207</v>
      </c>
      <c r="D80" s="238" t="s">
        <v>175</v>
      </c>
      <c r="E80" s="239">
        <v>19.649999999999999</v>
      </c>
      <c r="F80" s="240"/>
      <c r="G80" s="241">
        <f>ROUND(E80*F80,2)</f>
        <v>0</v>
      </c>
      <c r="H80" s="240"/>
      <c r="I80" s="241">
        <f>ROUND(E80*H80,2)</f>
        <v>0</v>
      </c>
      <c r="J80" s="240"/>
      <c r="K80" s="241">
        <f>ROUND(E80*J80,2)</f>
        <v>0</v>
      </c>
      <c r="L80" s="241">
        <v>21</v>
      </c>
      <c r="M80" s="241">
        <f>G80*(1+L80/100)</f>
        <v>0</v>
      </c>
      <c r="N80" s="239">
        <v>0.46</v>
      </c>
      <c r="O80" s="239">
        <f>ROUND(E80*N80,2)</f>
        <v>9.0399999999999991</v>
      </c>
      <c r="P80" s="239">
        <v>0</v>
      </c>
      <c r="Q80" s="239">
        <f>ROUND(E80*P80,2)</f>
        <v>0</v>
      </c>
      <c r="R80" s="241" t="s">
        <v>202</v>
      </c>
      <c r="S80" s="241" t="s">
        <v>131</v>
      </c>
      <c r="T80" s="242" t="s">
        <v>131</v>
      </c>
      <c r="U80" s="221">
        <v>2.9000000000000001E-2</v>
      </c>
      <c r="V80" s="221">
        <f>ROUND(E80*U80,2)</f>
        <v>0.56999999999999995</v>
      </c>
      <c r="W80" s="221"/>
      <c r="X80" s="221" t="s">
        <v>132</v>
      </c>
      <c r="Y80" s="221" t="s">
        <v>133</v>
      </c>
      <c r="Z80" s="211"/>
      <c r="AA80" s="211"/>
      <c r="AB80" s="211"/>
      <c r="AC80" s="211"/>
      <c r="AD80" s="211"/>
      <c r="AE80" s="211"/>
      <c r="AF80" s="211"/>
      <c r="AG80" s="211" t="s">
        <v>134</v>
      </c>
      <c r="AH80" s="211"/>
      <c r="AI80" s="211"/>
      <c r="AJ80" s="211"/>
      <c r="AK80" s="211"/>
      <c r="AL80" s="211"/>
      <c r="AM80" s="21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211"/>
      <c r="BH80" s="211"/>
    </row>
    <row r="81" spans="1:60" outlineLevel="2" x14ac:dyDescent="0.25">
      <c r="A81" s="218"/>
      <c r="B81" s="219"/>
      <c r="C81" s="250" t="s">
        <v>204</v>
      </c>
      <c r="D81" s="222"/>
      <c r="E81" s="223">
        <v>18.649999999999999</v>
      </c>
      <c r="F81" s="221"/>
      <c r="G81" s="221"/>
      <c r="H81" s="221"/>
      <c r="I81" s="221"/>
      <c r="J81" s="221"/>
      <c r="K81" s="221"/>
      <c r="L81" s="221"/>
      <c r="M81" s="221"/>
      <c r="N81" s="220"/>
      <c r="O81" s="220"/>
      <c r="P81" s="220"/>
      <c r="Q81" s="220"/>
      <c r="R81" s="221"/>
      <c r="S81" s="221"/>
      <c r="T81" s="221"/>
      <c r="U81" s="221"/>
      <c r="V81" s="221"/>
      <c r="W81" s="221"/>
      <c r="X81" s="221"/>
      <c r="Y81" s="221"/>
      <c r="Z81" s="211"/>
      <c r="AA81" s="211"/>
      <c r="AB81" s="211"/>
      <c r="AC81" s="211"/>
      <c r="AD81" s="211"/>
      <c r="AE81" s="211"/>
      <c r="AF81" s="211"/>
      <c r="AG81" s="211" t="s">
        <v>138</v>
      </c>
      <c r="AH81" s="211">
        <v>0</v>
      </c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11"/>
      <c r="BH81" s="211"/>
    </row>
    <row r="82" spans="1:60" outlineLevel="3" x14ac:dyDescent="0.25">
      <c r="A82" s="218"/>
      <c r="B82" s="219"/>
      <c r="C82" s="250" t="s">
        <v>205</v>
      </c>
      <c r="D82" s="222"/>
      <c r="E82" s="223">
        <v>1</v>
      </c>
      <c r="F82" s="221"/>
      <c r="G82" s="221"/>
      <c r="H82" s="221"/>
      <c r="I82" s="221"/>
      <c r="J82" s="221"/>
      <c r="K82" s="221"/>
      <c r="L82" s="221"/>
      <c r="M82" s="221"/>
      <c r="N82" s="220"/>
      <c r="O82" s="220"/>
      <c r="P82" s="220"/>
      <c r="Q82" s="220"/>
      <c r="R82" s="221"/>
      <c r="S82" s="221"/>
      <c r="T82" s="221"/>
      <c r="U82" s="221"/>
      <c r="V82" s="221"/>
      <c r="W82" s="221"/>
      <c r="X82" s="221"/>
      <c r="Y82" s="221"/>
      <c r="Z82" s="211"/>
      <c r="AA82" s="211"/>
      <c r="AB82" s="211"/>
      <c r="AC82" s="211"/>
      <c r="AD82" s="211"/>
      <c r="AE82" s="211"/>
      <c r="AF82" s="211"/>
      <c r="AG82" s="211" t="s">
        <v>138</v>
      </c>
      <c r="AH82" s="211">
        <v>0</v>
      </c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11"/>
      <c r="BH82" s="211"/>
    </row>
    <row r="83" spans="1:60" outlineLevel="2" x14ac:dyDescent="0.25">
      <c r="A83" s="218"/>
      <c r="B83" s="219"/>
      <c r="C83" s="251"/>
      <c r="D83" s="244"/>
      <c r="E83" s="244"/>
      <c r="F83" s="244"/>
      <c r="G83" s="244"/>
      <c r="H83" s="221"/>
      <c r="I83" s="221"/>
      <c r="J83" s="221"/>
      <c r="K83" s="221"/>
      <c r="L83" s="221"/>
      <c r="M83" s="221"/>
      <c r="N83" s="220"/>
      <c r="O83" s="220"/>
      <c r="P83" s="220"/>
      <c r="Q83" s="220"/>
      <c r="R83" s="221"/>
      <c r="S83" s="221"/>
      <c r="T83" s="221"/>
      <c r="U83" s="221"/>
      <c r="V83" s="221"/>
      <c r="W83" s="221"/>
      <c r="X83" s="221"/>
      <c r="Y83" s="221"/>
      <c r="Z83" s="211"/>
      <c r="AA83" s="211"/>
      <c r="AB83" s="211"/>
      <c r="AC83" s="211"/>
      <c r="AD83" s="211"/>
      <c r="AE83" s="211"/>
      <c r="AF83" s="211"/>
      <c r="AG83" s="211" t="s">
        <v>140</v>
      </c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11"/>
      <c r="BH83" s="211"/>
    </row>
    <row r="84" spans="1:60" outlineLevel="1" x14ac:dyDescent="0.25">
      <c r="A84" s="236">
        <v>17</v>
      </c>
      <c r="B84" s="237" t="s">
        <v>208</v>
      </c>
      <c r="C84" s="248" t="s">
        <v>209</v>
      </c>
      <c r="D84" s="238" t="s">
        <v>175</v>
      </c>
      <c r="E84" s="239">
        <v>19.649999999999999</v>
      </c>
      <c r="F84" s="240"/>
      <c r="G84" s="241">
        <f>ROUND(E84*F84,2)</f>
        <v>0</v>
      </c>
      <c r="H84" s="240"/>
      <c r="I84" s="241">
        <f>ROUND(E84*H84,2)</f>
        <v>0</v>
      </c>
      <c r="J84" s="240"/>
      <c r="K84" s="241">
        <f>ROUND(E84*J84,2)</f>
        <v>0</v>
      </c>
      <c r="L84" s="241">
        <v>21</v>
      </c>
      <c r="M84" s="241">
        <f>G84*(1+L84/100)</f>
        <v>0</v>
      </c>
      <c r="N84" s="239">
        <v>7.3899999999999993E-2</v>
      </c>
      <c r="O84" s="239">
        <f>ROUND(E84*N84,2)</f>
        <v>1.45</v>
      </c>
      <c r="P84" s="239">
        <v>0</v>
      </c>
      <c r="Q84" s="239">
        <f>ROUND(E84*P84,2)</f>
        <v>0</v>
      </c>
      <c r="R84" s="241" t="s">
        <v>202</v>
      </c>
      <c r="S84" s="241" t="s">
        <v>131</v>
      </c>
      <c r="T84" s="242" t="s">
        <v>131</v>
      </c>
      <c r="U84" s="221">
        <v>0.45200000000000001</v>
      </c>
      <c r="V84" s="221">
        <f>ROUND(E84*U84,2)</f>
        <v>8.8800000000000008</v>
      </c>
      <c r="W84" s="221"/>
      <c r="X84" s="221" t="s">
        <v>132</v>
      </c>
      <c r="Y84" s="221" t="s">
        <v>133</v>
      </c>
      <c r="Z84" s="211"/>
      <c r="AA84" s="211"/>
      <c r="AB84" s="211"/>
      <c r="AC84" s="211"/>
      <c r="AD84" s="211"/>
      <c r="AE84" s="211"/>
      <c r="AF84" s="211"/>
      <c r="AG84" s="211" t="s">
        <v>134</v>
      </c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11"/>
      <c r="BH84" s="211"/>
    </row>
    <row r="85" spans="1:60" ht="20.5" outlineLevel="2" x14ac:dyDescent="0.25">
      <c r="A85" s="218"/>
      <c r="B85" s="219"/>
      <c r="C85" s="249" t="s">
        <v>210</v>
      </c>
      <c r="D85" s="243"/>
      <c r="E85" s="243"/>
      <c r="F85" s="243"/>
      <c r="G85" s="243"/>
      <c r="H85" s="221"/>
      <c r="I85" s="221"/>
      <c r="J85" s="221"/>
      <c r="K85" s="221"/>
      <c r="L85" s="221"/>
      <c r="M85" s="221"/>
      <c r="N85" s="220"/>
      <c r="O85" s="220"/>
      <c r="P85" s="220"/>
      <c r="Q85" s="220"/>
      <c r="R85" s="221"/>
      <c r="S85" s="221"/>
      <c r="T85" s="221"/>
      <c r="U85" s="221"/>
      <c r="V85" s="221"/>
      <c r="W85" s="221"/>
      <c r="X85" s="221"/>
      <c r="Y85" s="221"/>
      <c r="Z85" s="211"/>
      <c r="AA85" s="211"/>
      <c r="AB85" s="211"/>
      <c r="AC85" s="211"/>
      <c r="AD85" s="211"/>
      <c r="AE85" s="211"/>
      <c r="AF85" s="211"/>
      <c r="AG85" s="211" t="s">
        <v>136</v>
      </c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45" t="str">
        <f>C85</f>
        <v>s provedením lože z kameniva drceného, s vyplněním spár, s dvojitým hutněním a se smetením přebytečného materiálu na krajnici. S dodáním hmot pro lože a výplň spár.</v>
      </c>
      <c r="BB85" s="211"/>
      <c r="BC85" s="211"/>
      <c r="BD85" s="211"/>
      <c r="BE85" s="211"/>
      <c r="BF85" s="211"/>
      <c r="BG85" s="211"/>
      <c r="BH85" s="211"/>
    </row>
    <row r="86" spans="1:60" outlineLevel="2" x14ac:dyDescent="0.25">
      <c r="A86" s="218"/>
      <c r="B86" s="219"/>
      <c r="C86" s="250" t="s">
        <v>204</v>
      </c>
      <c r="D86" s="222"/>
      <c r="E86" s="223">
        <v>18.649999999999999</v>
      </c>
      <c r="F86" s="221"/>
      <c r="G86" s="221"/>
      <c r="H86" s="221"/>
      <c r="I86" s="221"/>
      <c r="J86" s="221"/>
      <c r="K86" s="221"/>
      <c r="L86" s="221"/>
      <c r="M86" s="221"/>
      <c r="N86" s="220"/>
      <c r="O86" s="220"/>
      <c r="P86" s="220"/>
      <c r="Q86" s="220"/>
      <c r="R86" s="221"/>
      <c r="S86" s="221"/>
      <c r="T86" s="221"/>
      <c r="U86" s="221"/>
      <c r="V86" s="221"/>
      <c r="W86" s="221"/>
      <c r="X86" s="221"/>
      <c r="Y86" s="221"/>
      <c r="Z86" s="211"/>
      <c r="AA86" s="211"/>
      <c r="AB86" s="211"/>
      <c r="AC86" s="211"/>
      <c r="AD86" s="211"/>
      <c r="AE86" s="211"/>
      <c r="AF86" s="211"/>
      <c r="AG86" s="211" t="s">
        <v>138</v>
      </c>
      <c r="AH86" s="211">
        <v>0</v>
      </c>
      <c r="AI86" s="211"/>
      <c r="AJ86" s="211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11"/>
      <c r="BH86" s="211"/>
    </row>
    <row r="87" spans="1:60" outlineLevel="3" x14ac:dyDescent="0.25">
      <c r="A87" s="218"/>
      <c r="B87" s="219"/>
      <c r="C87" s="250" t="s">
        <v>205</v>
      </c>
      <c r="D87" s="222"/>
      <c r="E87" s="223">
        <v>1</v>
      </c>
      <c r="F87" s="221"/>
      <c r="G87" s="221"/>
      <c r="H87" s="221"/>
      <c r="I87" s="221"/>
      <c r="J87" s="221"/>
      <c r="K87" s="221"/>
      <c r="L87" s="221"/>
      <c r="M87" s="221"/>
      <c r="N87" s="220"/>
      <c r="O87" s="220"/>
      <c r="P87" s="220"/>
      <c r="Q87" s="220"/>
      <c r="R87" s="221"/>
      <c r="S87" s="221"/>
      <c r="T87" s="221"/>
      <c r="U87" s="221"/>
      <c r="V87" s="221"/>
      <c r="W87" s="221"/>
      <c r="X87" s="221"/>
      <c r="Y87" s="221"/>
      <c r="Z87" s="211"/>
      <c r="AA87" s="211"/>
      <c r="AB87" s="211"/>
      <c r="AC87" s="211"/>
      <c r="AD87" s="211"/>
      <c r="AE87" s="211"/>
      <c r="AF87" s="211"/>
      <c r="AG87" s="211" t="s">
        <v>138</v>
      </c>
      <c r="AH87" s="211">
        <v>0</v>
      </c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11"/>
      <c r="BH87" s="211"/>
    </row>
    <row r="88" spans="1:60" outlineLevel="2" x14ac:dyDescent="0.25">
      <c r="A88" s="218"/>
      <c r="B88" s="219"/>
      <c r="C88" s="251"/>
      <c r="D88" s="244"/>
      <c r="E88" s="244"/>
      <c r="F88" s="244"/>
      <c r="G88" s="244"/>
      <c r="H88" s="221"/>
      <c r="I88" s="221"/>
      <c r="J88" s="221"/>
      <c r="K88" s="221"/>
      <c r="L88" s="221"/>
      <c r="M88" s="221"/>
      <c r="N88" s="220"/>
      <c r="O88" s="220"/>
      <c r="P88" s="220"/>
      <c r="Q88" s="220"/>
      <c r="R88" s="221"/>
      <c r="S88" s="221"/>
      <c r="T88" s="221"/>
      <c r="U88" s="221"/>
      <c r="V88" s="221"/>
      <c r="W88" s="221"/>
      <c r="X88" s="221"/>
      <c r="Y88" s="221"/>
      <c r="Z88" s="211"/>
      <c r="AA88" s="211"/>
      <c r="AB88" s="211"/>
      <c r="AC88" s="211"/>
      <c r="AD88" s="211"/>
      <c r="AE88" s="211"/>
      <c r="AF88" s="211"/>
      <c r="AG88" s="211" t="s">
        <v>140</v>
      </c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11"/>
      <c r="BH88" s="211"/>
    </row>
    <row r="89" spans="1:60" ht="20" outlineLevel="1" x14ac:dyDescent="0.25">
      <c r="A89" s="236">
        <v>18</v>
      </c>
      <c r="B89" s="237" t="s">
        <v>211</v>
      </c>
      <c r="C89" s="248" t="s">
        <v>212</v>
      </c>
      <c r="D89" s="238" t="s">
        <v>175</v>
      </c>
      <c r="E89" s="239">
        <v>19.649999999999999</v>
      </c>
      <c r="F89" s="240"/>
      <c r="G89" s="241">
        <f>ROUND(E89*F89,2)</f>
        <v>0</v>
      </c>
      <c r="H89" s="240"/>
      <c r="I89" s="241">
        <f>ROUND(E89*H89,2)</f>
        <v>0</v>
      </c>
      <c r="J89" s="240"/>
      <c r="K89" s="241">
        <f>ROUND(E89*J89,2)</f>
        <v>0</v>
      </c>
      <c r="L89" s="241">
        <v>21</v>
      </c>
      <c r="M89" s="241">
        <f>G89*(1+L89/100)</f>
        <v>0</v>
      </c>
      <c r="N89" s="239">
        <v>0</v>
      </c>
      <c r="O89" s="239">
        <f>ROUND(E89*N89,2)</f>
        <v>0</v>
      </c>
      <c r="P89" s="239">
        <v>0</v>
      </c>
      <c r="Q89" s="239">
        <f>ROUND(E89*P89,2)</f>
        <v>0</v>
      </c>
      <c r="R89" s="241" t="s">
        <v>202</v>
      </c>
      <c r="S89" s="241" t="s">
        <v>131</v>
      </c>
      <c r="T89" s="242" t="s">
        <v>131</v>
      </c>
      <c r="U89" s="221">
        <v>0.115</v>
      </c>
      <c r="V89" s="221">
        <f>ROUND(E89*U89,2)</f>
        <v>2.2599999999999998</v>
      </c>
      <c r="W89" s="221"/>
      <c r="X89" s="221" t="s">
        <v>132</v>
      </c>
      <c r="Y89" s="221" t="s">
        <v>133</v>
      </c>
      <c r="Z89" s="211"/>
      <c r="AA89" s="211"/>
      <c r="AB89" s="211"/>
      <c r="AC89" s="211"/>
      <c r="AD89" s="211"/>
      <c r="AE89" s="211"/>
      <c r="AF89" s="211"/>
      <c r="AG89" s="211" t="s">
        <v>134</v>
      </c>
      <c r="AH89" s="211"/>
      <c r="AI89" s="211"/>
      <c r="AJ89" s="211"/>
      <c r="AK89" s="211"/>
      <c r="AL89" s="211"/>
      <c r="AM89" s="21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1"/>
      <c r="BG89" s="211"/>
      <c r="BH89" s="211"/>
    </row>
    <row r="90" spans="1:60" outlineLevel="2" x14ac:dyDescent="0.25">
      <c r="A90" s="218"/>
      <c r="B90" s="219"/>
      <c r="C90" s="249" t="s">
        <v>213</v>
      </c>
      <c r="D90" s="243"/>
      <c r="E90" s="243"/>
      <c r="F90" s="243"/>
      <c r="G90" s="243"/>
      <c r="H90" s="221"/>
      <c r="I90" s="221"/>
      <c r="J90" s="221"/>
      <c r="K90" s="221"/>
      <c r="L90" s="221"/>
      <c r="M90" s="221"/>
      <c r="N90" s="220"/>
      <c r="O90" s="220"/>
      <c r="P90" s="220"/>
      <c r="Q90" s="220"/>
      <c r="R90" s="221"/>
      <c r="S90" s="221"/>
      <c r="T90" s="221"/>
      <c r="U90" s="221"/>
      <c r="V90" s="221"/>
      <c r="W90" s="221"/>
      <c r="X90" s="221"/>
      <c r="Y90" s="221"/>
      <c r="Z90" s="211"/>
      <c r="AA90" s="211"/>
      <c r="AB90" s="211"/>
      <c r="AC90" s="211"/>
      <c r="AD90" s="211"/>
      <c r="AE90" s="211"/>
      <c r="AF90" s="211"/>
      <c r="AG90" s="211" t="s">
        <v>136</v>
      </c>
      <c r="AH90" s="211"/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45" t="str">
        <f>C90</f>
        <v>krajníků, desek nebo panelů od spojovacího materiálu s odklizením a uložením očištěných hmot a spojovacího materiálu na skládku na vzdálenost do 10 m</v>
      </c>
      <c r="BB90" s="211"/>
      <c r="BC90" s="211"/>
      <c r="BD90" s="211"/>
      <c r="BE90" s="211"/>
      <c r="BF90" s="211"/>
      <c r="BG90" s="211"/>
      <c r="BH90" s="211"/>
    </row>
    <row r="91" spans="1:60" outlineLevel="2" x14ac:dyDescent="0.25">
      <c r="A91" s="218"/>
      <c r="B91" s="219"/>
      <c r="C91" s="250" t="s">
        <v>204</v>
      </c>
      <c r="D91" s="222"/>
      <c r="E91" s="223">
        <v>18.649999999999999</v>
      </c>
      <c r="F91" s="221"/>
      <c r="G91" s="221"/>
      <c r="H91" s="221"/>
      <c r="I91" s="221"/>
      <c r="J91" s="221"/>
      <c r="K91" s="221"/>
      <c r="L91" s="221"/>
      <c r="M91" s="221"/>
      <c r="N91" s="220"/>
      <c r="O91" s="220"/>
      <c r="P91" s="220"/>
      <c r="Q91" s="220"/>
      <c r="R91" s="221"/>
      <c r="S91" s="221"/>
      <c r="T91" s="221"/>
      <c r="U91" s="221"/>
      <c r="V91" s="221"/>
      <c r="W91" s="221"/>
      <c r="X91" s="221"/>
      <c r="Y91" s="221"/>
      <c r="Z91" s="211"/>
      <c r="AA91" s="211"/>
      <c r="AB91" s="211"/>
      <c r="AC91" s="211"/>
      <c r="AD91" s="211"/>
      <c r="AE91" s="211"/>
      <c r="AF91" s="211"/>
      <c r="AG91" s="211" t="s">
        <v>138</v>
      </c>
      <c r="AH91" s="211">
        <v>0</v>
      </c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1"/>
      <c r="BH91" s="211"/>
    </row>
    <row r="92" spans="1:60" outlineLevel="3" x14ac:dyDescent="0.25">
      <c r="A92" s="218"/>
      <c r="B92" s="219"/>
      <c r="C92" s="250" t="s">
        <v>205</v>
      </c>
      <c r="D92" s="222"/>
      <c r="E92" s="223">
        <v>1</v>
      </c>
      <c r="F92" s="221"/>
      <c r="G92" s="221"/>
      <c r="H92" s="221"/>
      <c r="I92" s="221"/>
      <c r="J92" s="221"/>
      <c r="K92" s="221"/>
      <c r="L92" s="221"/>
      <c r="M92" s="221"/>
      <c r="N92" s="220"/>
      <c r="O92" s="220"/>
      <c r="P92" s="220"/>
      <c r="Q92" s="220"/>
      <c r="R92" s="221"/>
      <c r="S92" s="221"/>
      <c r="T92" s="221"/>
      <c r="U92" s="221"/>
      <c r="V92" s="221"/>
      <c r="W92" s="221"/>
      <c r="X92" s="221"/>
      <c r="Y92" s="221"/>
      <c r="Z92" s="211"/>
      <c r="AA92" s="211"/>
      <c r="AB92" s="211"/>
      <c r="AC92" s="211"/>
      <c r="AD92" s="211"/>
      <c r="AE92" s="211"/>
      <c r="AF92" s="211"/>
      <c r="AG92" s="211" t="s">
        <v>138</v>
      </c>
      <c r="AH92" s="211">
        <v>0</v>
      </c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211"/>
      <c r="BH92" s="211"/>
    </row>
    <row r="93" spans="1:60" outlineLevel="2" x14ac:dyDescent="0.25">
      <c r="A93" s="218"/>
      <c r="B93" s="219"/>
      <c r="C93" s="251"/>
      <c r="D93" s="244"/>
      <c r="E93" s="244"/>
      <c r="F93" s="244"/>
      <c r="G93" s="244"/>
      <c r="H93" s="221"/>
      <c r="I93" s="221"/>
      <c r="J93" s="221"/>
      <c r="K93" s="221"/>
      <c r="L93" s="221"/>
      <c r="M93" s="221"/>
      <c r="N93" s="220"/>
      <c r="O93" s="220"/>
      <c r="P93" s="220"/>
      <c r="Q93" s="220"/>
      <c r="R93" s="221"/>
      <c r="S93" s="221"/>
      <c r="T93" s="221"/>
      <c r="U93" s="221"/>
      <c r="V93" s="221"/>
      <c r="W93" s="221"/>
      <c r="X93" s="221"/>
      <c r="Y93" s="221"/>
      <c r="Z93" s="211"/>
      <c r="AA93" s="211"/>
      <c r="AB93" s="211"/>
      <c r="AC93" s="211"/>
      <c r="AD93" s="211"/>
      <c r="AE93" s="211"/>
      <c r="AF93" s="211"/>
      <c r="AG93" s="211" t="s">
        <v>140</v>
      </c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11"/>
      <c r="BH93" s="211"/>
    </row>
    <row r="94" spans="1:60" ht="13" x14ac:dyDescent="0.25">
      <c r="A94" s="229" t="s">
        <v>125</v>
      </c>
      <c r="B94" s="230" t="s">
        <v>78</v>
      </c>
      <c r="C94" s="247" t="s">
        <v>79</v>
      </c>
      <c r="D94" s="231"/>
      <c r="E94" s="232"/>
      <c r="F94" s="233"/>
      <c r="G94" s="233">
        <f>SUMIF(AG95:AG102,"&lt;&gt;NOR",G95:G102)</f>
        <v>0</v>
      </c>
      <c r="H94" s="233"/>
      <c r="I94" s="233">
        <f>SUM(I95:I102)</f>
        <v>0</v>
      </c>
      <c r="J94" s="233"/>
      <c r="K94" s="233">
        <f>SUM(K95:K102)</f>
        <v>0</v>
      </c>
      <c r="L94" s="233"/>
      <c r="M94" s="233">
        <f>SUM(M95:M102)</f>
        <v>0</v>
      </c>
      <c r="N94" s="232"/>
      <c r="O94" s="232">
        <f>SUM(O95:O102)</f>
        <v>1.92</v>
      </c>
      <c r="P94" s="232"/>
      <c r="Q94" s="232">
        <f>SUM(Q95:Q102)</f>
        <v>0</v>
      </c>
      <c r="R94" s="233"/>
      <c r="S94" s="233"/>
      <c r="T94" s="234"/>
      <c r="U94" s="228"/>
      <c r="V94" s="228">
        <f>SUM(V95:V102)</f>
        <v>11.17</v>
      </c>
      <c r="W94" s="228"/>
      <c r="X94" s="228"/>
      <c r="Y94" s="228"/>
      <c r="AG94" t="s">
        <v>126</v>
      </c>
    </row>
    <row r="95" spans="1:60" outlineLevel="1" x14ac:dyDescent="0.25">
      <c r="A95" s="236">
        <v>19</v>
      </c>
      <c r="B95" s="237" t="s">
        <v>214</v>
      </c>
      <c r="C95" s="248" t="s">
        <v>215</v>
      </c>
      <c r="D95" s="238" t="s">
        <v>175</v>
      </c>
      <c r="E95" s="239">
        <v>9.39</v>
      </c>
      <c r="F95" s="240"/>
      <c r="G95" s="241">
        <f>ROUND(E95*F95,2)</f>
        <v>0</v>
      </c>
      <c r="H95" s="240"/>
      <c r="I95" s="241">
        <f>ROUND(E95*H95,2)</f>
        <v>0</v>
      </c>
      <c r="J95" s="240"/>
      <c r="K95" s="241">
        <f>ROUND(E95*J95,2)</f>
        <v>0</v>
      </c>
      <c r="L95" s="241">
        <v>21</v>
      </c>
      <c r="M95" s="241">
        <f>G95*(1+L95/100)</f>
        <v>0</v>
      </c>
      <c r="N95" s="239">
        <v>3.7670000000000002E-2</v>
      </c>
      <c r="O95" s="239">
        <f>ROUND(E95*N95,2)</f>
        <v>0.35</v>
      </c>
      <c r="P95" s="239">
        <v>0</v>
      </c>
      <c r="Q95" s="239">
        <f>ROUND(E95*P95,2)</f>
        <v>0</v>
      </c>
      <c r="R95" s="241" t="s">
        <v>216</v>
      </c>
      <c r="S95" s="241" t="s">
        <v>131</v>
      </c>
      <c r="T95" s="242" t="s">
        <v>131</v>
      </c>
      <c r="U95" s="221">
        <v>0.41</v>
      </c>
      <c r="V95" s="221">
        <f>ROUND(E95*U95,2)</f>
        <v>3.85</v>
      </c>
      <c r="W95" s="221"/>
      <c r="X95" s="221" t="s">
        <v>132</v>
      </c>
      <c r="Y95" s="221" t="s">
        <v>133</v>
      </c>
      <c r="Z95" s="211"/>
      <c r="AA95" s="211"/>
      <c r="AB95" s="211"/>
      <c r="AC95" s="211"/>
      <c r="AD95" s="211"/>
      <c r="AE95" s="211"/>
      <c r="AF95" s="211"/>
      <c r="AG95" s="211" t="s">
        <v>134</v>
      </c>
      <c r="AH95" s="211"/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1"/>
      <c r="BD95" s="211"/>
      <c r="BE95" s="211"/>
      <c r="BF95" s="211"/>
      <c r="BG95" s="211"/>
      <c r="BH95" s="211"/>
    </row>
    <row r="96" spans="1:60" outlineLevel="2" x14ac:dyDescent="0.25">
      <c r="A96" s="218"/>
      <c r="B96" s="219"/>
      <c r="C96" s="249" t="s">
        <v>217</v>
      </c>
      <c r="D96" s="243"/>
      <c r="E96" s="243"/>
      <c r="F96" s="243"/>
      <c r="G96" s="243"/>
      <c r="H96" s="221"/>
      <c r="I96" s="221"/>
      <c r="J96" s="221"/>
      <c r="K96" s="221"/>
      <c r="L96" s="221"/>
      <c r="M96" s="221"/>
      <c r="N96" s="220"/>
      <c r="O96" s="220"/>
      <c r="P96" s="220"/>
      <c r="Q96" s="220"/>
      <c r="R96" s="221"/>
      <c r="S96" s="221"/>
      <c r="T96" s="221"/>
      <c r="U96" s="221"/>
      <c r="V96" s="221"/>
      <c r="W96" s="221"/>
      <c r="X96" s="221"/>
      <c r="Y96" s="221"/>
      <c r="Z96" s="211"/>
      <c r="AA96" s="211"/>
      <c r="AB96" s="211"/>
      <c r="AC96" s="211"/>
      <c r="AD96" s="211"/>
      <c r="AE96" s="211"/>
      <c r="AF96" s="211"/>
      <c r="AG96" s="211" t="s">
        <v>136</v>
      </c>
      <c r="AH96" s="211"/>
      <c r="AI96" s="211"/>
      <c r="AJ96" s="211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11"/>
      <c r="BH96" s="211"/>
    </row>
    <row r="97" spans="1:60" outlineLevel="2" x14ac:dyDescent="0.25">
      <c r="A97" s="218"/>
      <c r="B97" s="219"/>
      <c r="C97" s="250" t="s">
        <v>218</v>
      </c>
      <c r="D97" s="222"/>
      <c r="E97" s="223">
        <v>9.39</v>
      </c>
      <c r="F97" s="221"/>
      <c r="G97" s="221"/>
      <c r="H97" s="221"/>
      <c r="I97" s="221"/>
      <c r="J97" s="221"/>
      <c r="K97" s="221"/>
      <c r="L97" s="221"/>
      <c r="M97" s="221"/>
      <c r="N97" s="220"/>
      <c r="O97" s="220"/>
      <c r="P97" s="220"/>
      <c r="Q97" s="220"/>
      <c r="R97" s="221"/>
      <c r="S97" s="221"/>
      <c r="T97" s="221"/>
      <c r="U97" s="221"/>
      <c r="V97" s="221"/>
      <c r="W97" s="221"/>
      <c r="X97" s="221"/>
      <c r="Y97" s="221"/>
      <c r="Z97" s="211"/>
      <c r="AA97" s="211"/>
      <c r="AB97" s="211"/>
      <c r="AC97" s="211"/>
      <c r="AD97" s="211"/>
      <c r="AE97" s="211"/>
      <c r="AF97" s="211"/>
      <c r="AG97" s="211" t="s">
        <v>138</v>
      </c>
      <c r="AH97" s="211">
        <v>0</v>
      </c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11"/>
      <c r="BH97" s="211"/>
    </row>
    <row r="98" spans="1:60" outlineLevel="2" x14ac:dyDescent="0.25">
      <c r="A98" s="218"/>
      <c r="B98" s="219"/>
      <c r="C98" s="251"/>
      <c r="D98" s="244"/>
      <c r="E98" s="244"/>
      <c r="F98" s="244"/>
      <c r="G98" s="244"/>
      <c r="H98" s="221"/>
      <c r="I98" s="221"/>
      <c r="J98" s="221"/>
      <c r="K98" s="221"/>
      <c r="L98" s="221"/>
      <c r="M98" s="221"/>
      <c r="N98" s="220"/>
      <c r="O98" s="220"/>
      <c r="P98" s="220"/>
      <c r="Q98" s="220"/>
      <c r="R98" s="221"/>
      <c r="S98" s="221"/>
      <c r="T98" s="221"/>
      <c r="U98" s="221"/>
      <c r="V98" s="221"/>
      <c r="W98" s="221"/>
      <c r="X98" s="221"/>
      <c r="Y98" s="221"/>
      <c r="Z98" s="211"/>
      <c r="AA98" s="211"/>
      <c r="AB98" s="211"/>
      <c r="AC98" s="211"/>
      <c r="AD98" s="211"/>
      <c r="AE98" s="211"/>
      <c r="AF98" s="211"/>
      <c r="AG98" s="211" t="s">
        <v>140</v>
      </c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11"/>
      <c r="BH98" s="211"/>
    </row>
    <row r="99" spans="1:60" outlineLevel="1" x14ac:dyDescent="0.25">
      <c r="A99" s="236">
        <v>20</v>
      </c>
      <c r="B99" s="237" t="s">
        <v>219</v>
      </c>
      <c r="C99" s="248" t="s">
        <v>220</v>
      </c>
      <c r="D99" s="238" t="s">
        <v>175</v>
      </c>
      <c r="E99" s="239">
        <v>9.39</v>
      </c>
      <c r="F99" s="240"/>
      <c r="G99" s="241">
        <f>ROUND(E99*F99,2)</f>
        <v>0</v>
      </c>
      <c r="H99" s="240"/>
      <c r="I99" s="241">
        <f>ROUND(E99*H99,2)</f>
        <v>0</v>
      </c>
      <c r="J99" s="240"/>
      <c r="K99" s="241">
        <f>ROUND(E99*J99,2)</f>
        <v>0</v>
      </c>
      <c r="L99" s="241">
        <v>21</v>
      </c>
      <c r="M99" s="241">
        <f>G99*(1+L99/100)</f>
        <v>0</v>
      </c>
      <c r="N99" s="239">
        <v>0.16732</v>
      </c>
      <c r="O99" s="239">
        <f>ROUND(E99*N99,2)</f>
        <v>1.57</v>
      </c>
      <c r="P99" s="239">
        <v>0</v>
      </c>
      <c r="Q99" s="239">
        <f>ROUND(E99*P99,2)</f>
        <v>0</v>
      </c>
      <c r="R99" s="241" t="s">
        <v>221</v>
      </c>
      <c r="S99" s="241" t="s">
        <v>131</v>
      </c>
      <c r="T99" s="242" t="s">
        <v>131</v>
      </c>
      <c r="U99" s="221">
        <v>0.78</v>
      </c>
      <c r="V99" s="221">
        <f>ROUND(E99*U99,2)</f>
        <v>7.32</v>
      </c>
      <c r="W99" s="221"/>
      <c r="X99" s="221" t="s">
        <v>132</v>
      </c>
      <c r="Y99" s="221" t="s">
        <v>133</v>
      </c>
      <c r="Z99" s="211"/>
      <c r="AA99" s="211"/>
      <c r="AB99" s="211"/>
      <c r="AC99" s="211"/>
      <c r="AD99" s="211"/>
      <c r="AE99" s="211"/>
      <c r="AF99" s="211"/>
      <c r="AG99" s="211" t="s">
        <v>134</v>
      </c>
      <c r="AH99" s="211"/>
      <c r="AI99" s="211"/>
      <c r="AJ99" s="211"/>
      <c r="AK99" s="211"/>
      <c r="AL99" s="211"/>
      <c r="AM99" s="21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11"/>
      <c r="BH99" s="211"/>
    </row>
    <row r="100" spans="1:60" ht="20.5" outlineLevel="2" x14ac:dyDescent="0.25">
      <c r="A100" s="218"/>
      <c r="B100" s="219"/>
      <c r="C100" s="249" t="s">
        <v>222</v>
      </c>
      <c r="D100" s="243"/>
      <c r="E100" s="243"/>
      <c r="F100" s="243"/>
      <c r="G100" s="243"/>
      <c r="H100" s="221"/>
      <c r="I100" s="221"/>
      <c r="J100" s="221"/>
      <c r="K100" s="221"/>
      <c r="L100" s="221"/>
      <c r="M100" s="221"/>
      <c r="N100" s="220"/>
      <c r="O100" s="220"/>
      <c r="P100" s="220"/>
      <c r="Q100" s="220"/>
      <c r="R100" s="221"/>
      <c r="S100" s="221"/>
      <c r="T100" s="221"/>
      <c r="U100" s="221"/>
      <c r="V100" s="221"/>
      <c r="W100" s="221"/>
      <c r="X100" s="221"/>
      <c r="Y100" s="221"/>
      <c r="Z100" s="211"/>
      <c r="AA100" s="211"/>
      <c r="AB100" s="211"/>
      <c r="AC100" s="211"/>
      <c r="AD100" s="211"/>
      <c r="AE100" s="211"/>
      <c r="AF100" s="211"/>
      <c r="AG100" s="211" t="s">
        <v>136</v>
      </c>
      <c r="AH100" s="211"/>
      <c r="AI100" s="211"/>
      <c r="AJ100" s="211"/>
      <c r="AK100" s="211"/>
      <c r="AL100" s="211"/>
      <c r="AM100" s="21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45" t="str">
        <f>C100</f>
        <v>P10 až P20 na maltu MC 10 včetně vytvoření požlábku v ohybu izolace vodorovné na svislou, se zatřenou cementovou omítkou z malty min. MC 10 v tl. 20 mm pod izolaci,</v>
      </c>
      <c r="BB100" s="211"/>
      <c r="BC100" s="211"/>
      <c r="BD100" s="211"/>
      <c r="BE100" s="211"/>
      <c r="BF100" s="211"/>
      <c r="BG100" s="211"/>
      <c r="BH100" s="211"/>
    </row>
    <row r="101" spans="1:60" outlineLevel="2" x14ac:dyDescent="0.25">
      <c r="A101" s="218"/>
      <c r="B101" s="219"/>
      <c r="C101" s="250" t="s">
        <v>223</v>
      </c>
      <c r="D101" s="222"/>
      <c r="E101" s="223">
        <v>9.39</v>
      </c>
      <c r="F101" s="221"/>
      <c r="G101" s="221"/>
      <c r="H101" s="221"/>
      <c r="I101" s="221"/>
      <c r="J101" s="221"/>
      <c r="K101" s="221"/>
      <c r="L101" s="221"/>
      <c r="M101" s="221"/>
      <c r="N101" s="220"/>
      <c r="O101" s="220"/>
      <c r="P101" s="220"/>
      <c r="Q101" s="220"/>
      <c r="R101" s="221"/>
      <c r="S101" s="221"/>
      <c r="T101" s="221"/>
      <c r="U101" s="221"/>
      <c r="V101" s="221"/>
      <c r="W101" s="221"/>
      <c r="X101" s="221"/>
      <c r="Y101" s="221"/>
      <c r="Z101" s="211"/>
      <c r="AA101" s="211"/>
      <c r="AB101" s="211"/>
      <c r="AC101" s="211"/>
      <c r="AD101" s="211"/>
      <c r="AE101" s="211"/>
      <c r="AF101" s="211"/>
      <c r="AG101" s="211" t="s">
        <v>138</v>
      </c>
      <c r="AH101" s="211">
        <v>5</v>
      </c>
      <c r="AI101" s="211"/>
      <c r="AJ101" s="211"/>
      <c r="AK101" s="211"/>
      <c r="AL101" s="211"/>
      <c r="AM101" s="211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11"/>
      <c r="BH101" s="211"/>
    </row>
    <row r="102" spans="1:60" outlineLevel="2" x14ac:dyDescent="0.25">
      <c r="A102" s="218"/>
      <c r="B102" s="219"/>
      <c r="C102" s="251"/>
      <c r="D102" s="244"/>
      <c r="E102" s="244"/>
      <c r="F102" s="244"/>
      <c r="G102" s="244"/>
      <c r="H102" s="221"/>
      <c r="I102" s="221"/>
      <c r="J102" s="221"/>
      <c r="K102" s="221"/>
      <c r="L102" s="221"/>
      <c r="M102" s="221"/>
      <c r="N102" s="220"/>
      <c r="O102" s="220"/>
      <c r="P102" s="220"/>
      <c r="Q102" s="220"/>
      <c r="R102" s="221"/>
      <c r="S102" s="221"/>
      <c r="T102" s="221"/>
      <c r="U102" s="221"/>
      <c r="V102" s="221"/>
      <c r="W102" s="221"/>
      <c r="X102" s="221"/>
      <c r="Y102" s="221"/>
      <c r="Z102" s="211"/>
      <c r="AA102" s="211"/>
      <c r="AB102" s="211"/>
      <c r="AC102" s="211"/>
      <c r="AD102" s="211"/>
      <c r="AE102" s="211"/>
      <c r="AF102" s="211"/>
      <c r="AG102" s="211" t="s">
        <v>140</v>
      </c>
      <c r="AH102" s="211"/>
      <c r="AI102" s="211"/>
      <c r="AJ102" s="211"/>
      <c r="AK102" s="211"/>
      <c r="AL102" s="211"/>
      <c r="AM102" s="211"/>
      <c r="AN102" s="211"/>
      <c r="AO102" s="211"/>
      <c r="AP102" s="211"/>
      <c r="AQ102" s="211"/>
      <c r="AR102" s="211"/>
      <c r="AS102" s="211"/>
      <c r="AT102" s="211"/>
      <c r="AU102" s="211"/>
      <c r="AV102" s="211"/>
      <c r="AW102" s="211"/>
      <c r="AX102" s="211"/>
      <c r="AY102" s="211"/>
      <c r="AZ102" s="211"/>
      <c r="BA102" s="211"/>
      <c r="BB102" s="211"/>
      <c r="BC102" s="211"/>
      <c r="BD102" s="211"/>
      <c r="BE102" s="211"/>
      <c r="BF102" s="211"/>
      <c r="BG102" s="211"/>
      <c r="BH102" s="211"/>
    </row>
    <row r="103" spans="1:60" ht="13" x14ac:dyDescent="0.25">
      <c r="A103" s="229" t="s">
        <v>125</v>
      </c>
      <c r="B103" s="230" t="s">
        <v>82</v>
      </c>
      <c r="C103" s="247" t="s">
        <v>83</v>
      </c>
      <c r="D103" s="231"/>
      <c r="E103" s="232"/>
      <c r="F103" s="233"/>
      <c r="G103" s="233">
        <f>SUMIF(AG104:AG122,"&lt;&gt;NOR",G104:G122)</f>
        <v>0</v>
      </c>
      <c r="H103" s="233"/>
      <c r="I103" s="233">
        <f>SUM(I104:I122)</f>
        <v>0</v>
      </c>
      <c r="J103" s="233"/>
      <c r="K103" s="233">
        <f>SUM(K104:K122)</f>
        <v>0</v>
      </c>
      <c r="L103" s="233"/>
      <c r="M103" s="233">
        <f>SUM(M104:M122)</f>
        <v>0</v>
      </c>
      <c r="N103" s="232"/>
      <c r="O103" s="232">
        <f>SUM(O104:O122)</f>
        <v>0</v>
      </c>
      <c r="P103" s="232"/>
      <c r="Q103" s="232">
        <f>SUM(Q104:Q122)</f>
        <v>12.17</v>
      </c>
      <c r="R103" s="233"/>
      <c r="S103" s="233"/>
      <c r="T103" s="234"/>
      <c r="U103" s="228"/>
      <c r="V103" s="228">
        <f>SUM(V104:V122)</f>
        <v>45.95</v>
      </c>
      <c r="W103" s="228"/>
      <c r="X103" s="228"/>
      <c r="Y103" s="228"/>
      <c r="AG103" t="s">
        <v>126</v>
      </c>
    </row>
    <row r="104" spans="1:60" ht="20" outlineLevel="1" x14ac:dyDescent="0.25">
      <c r="A104" s="236">
        <v>21</v>
      </c>
      <c r="B104" s="237" t="s">
        <v>224</v>
      </c>
      <c r="C104" s="248" t="s">
        <v>225</v>
      </c>
      <c r="D104" s="238" t="s">
        <v>175</v>
      </c>
      <c r="E104" s="239">
        <v>19.649999999999999</v>
      </c>
      <c r="F104" s="240"/>
      <c r="G104" s="241">
        <f>ROUND(E104*F104,2)</f>
        <v>0</v>
      </c>
      <c r="H104" s="240"/>
      <c r="I104" s="241">
        <f>ROUND(E104*H104,2)</f>
        <v>0</v>
      </c>
      <c r="J104" s="240"/>
      <c r="K104" s="241">
        <f>ROUND(E104*J104,2)</f>
        <v>0</v>
      </c>
      <c r="L104" s="241">
        <v>21</v>
      </c>
      <c r="M104" s="241">
        <f>G104*(1+L104/100)</f>
        <v>0</v>
      </c>
      <c r="N104" s="239">
        <v>0</v>
      </c>
      <c r="O104" s="239">
        <f>ROUND(E104*N104,2)</f>
        <v>0</v>
      </c>
      <c r="P104" s="239">
        <v>0.44</v>
      </c>
      <c r="Q104" s="239">
        <f>ROUND(E104*P104,2)</f>
        <v>8.65</v>
      </c>
      <c r="R104" s="241" t="s">
        <v>202</v>
      </c>
      <c r="S104" s="241" t="s">
        <v>131</v>
      </c>
      <c r="T104" s="242" t="s">
        <v>131</v>
      </c>
      <c r="U104" s="221">
        <v>0.63200000000000001</v>
      </c>
      <c r="V104" s="221">
        <f>ROUND(E104*U104,2)</f>
        <v>12.42</v>
      </c>
      <c r="W104" s="221"/>
      <c r="X104" s="221" t="s">
        <v>132</v>
      </c>
      <c r="Y104" s="221" t="s">
        <v>133</v>
      </c>
      <c r="Z104" s="211"/>
      <c r="AA104" s="211"/>
      <c r="AB104" s="211"/>
      <c r="AC104" s="211"/>
      <c r="AD104" s="211"/>
      <c r="AE104" s="211"/>
      <c r="AF104" s="211"/>
      <c r="AG104" s="211" t="s">
        <v>134</v>
      </c>
      <c r="AH104" s="211"/>
      <c r="AI104" s="211"/>
      <c r="AJ104" s="211"/>
      <c r="AK104" s="211"/>
      <c r="AL104" s="211"/>
      <c r="AM104" s="211"/>
      <c r="AN104" s="211"/>
      <c r="AO104" s="211"/>
      <c r="AP104" s="211"/>
      <c r="AQ104" s="211"/>
      <c r="AR104" s="211"/>
      <c r="AS104" s="211"/>
      <c r="AT104" s="211"/>
      <c r="AU104" s="211"/>
      <c r="AV104" s="211"/>
      <c r="AW104" s="211"/>
      <c r="AX104" s="211"/>
      <c r="AY104" s="211"/>
      <c r="AZ104" s="211"/>
      <c r="BA104" s="211"/>
      <c r="BB104" s="211"/>
      <c r="BC104" s="211"/>
      <c r="BD104" s="211"/>
      <c r="BE104" s="211"/>
      <c r="BF104" s="211"/>
      <c r="BG104" s="211"/>
      <c r="BH104" s="211"/>
    </row>
    <row r="105" spans="1:60" outlineLevel="2" x14ac:dyDescent="0.25">
      <c r="A105" s="218"/>
      <c r="B105" s="219"/>
      <c r="C105" s="250" t="s">
        <v>204</v>
      </c>
      <c r="D105" s="222"/>
      <c r="E105" s="223">
        <v>18.649999999999999</v>
      </c>
      <c r="F105" s="221"/>
      <c r="G105" s="221"/>
      <c r="H105" s="221"/>
      <c r="I105" s="221"/>
      <c r="J105" s="221"/>
      <c r="K105" s="221"/>
      <c r="L105" s="221"/>
      <c r="M105" s="221"/>
      <c r="N105" s="220"/>
      <c r="O105" s="220"/>
      <c r="P105" s="220"/>
      <c r="Q105" s="220"/>
      <c r="R105" s="221"/>
      <c r="S105" s="221"/>
      <c r="T105" s="221"/>
      <c r="U105" s="221"/>
      <c r="V105" s="221"/>
      <c r="W105" s="221"/>
      <c r="X105" s="221"/>
      <c r="Y105" s="221"/>
      <c r="Z105" s="211"/>
      <c r="AA105" s="211"/>
      <c r="AB105" s="211"/>
      <c r="AC105" s="211"/>
      <c r="AD105" s="211"/>
      <c r="AE105" s="211"/>
      <c r="AF105" s="211"/>
      <c r="AG105" s="211" t="s">
        <v>138</v>
      </c>
      <c r="AH105" s="211">
        <v>0</v>
      </c>
      <c r="AI105" s="211"/>
      <c r="AJ105" s="211"/>
      <c r="AK105" s="211"/>
      <c r="AL105" s="211"/>
      <c r="AM105" s="211"/>
      <c r="AN105" s="211"/>
      <c r="AO105" s="211"/>
      <c r="AP105" s="211"/>
      <c r="AQ105" s="211"/>
      <c r="AR105" s="211"/>
      <c r="AS105" s="211"/>
      <c r="AT105" s="211"/>
      <c r="AU105" s="211"/>
      <c r="AV105" s="211"/>
      <c r="AW105" s="211"/>
      <c r="AX105" s="211"/>
      <c r="AY105" s="211"/>
      <c r="AZ105" s="211"/>
      <c r="BA105" s="211"/>
      <c r="BB105" s="211"/>
      <c r="BC105" s="211"/>
      <c r="BD105" s="211"/>
      <c r="BE105" s="211"/>
      <c r="BF105" s="211"/>
      <c r="BG105" s="211"/>
      <c r="BH105" s="211"/>
    </row>
    <row r="106" spans="1:60" outlineLevel="3" x14ac:dyDescent="0.25">
      <c r="A106" s="218"/>
      <c r="B106" s="219"/>
      <c r="C106" s="250" t="s">
        <v>205</v>
      </c>
      <c r="D106" s="222"/>
      <c r="E106" s="223">
        <v>1</v>
      </c>
      <c r="F106" s="221"/>
      <c r="G106" s="221"/>
      <c r="H106" s="221"/>
      <c r="I106" s="221"/>
      <c r="J106" s="221"/>
      <c r="K106" s="221"/>
      <c r="L106" s="221"/>
      <c r="M106" s="221"/>
      <c r="N106" s="220"/>
      <c r="O106" s="220"/>
      <c r="P106" s="220"/>
      <c r="Q106" s="220"/>
      <c r="R106" s="221"/>
      <c r="S106" s="221"/>
      <c r="T106" s="221"/>
      <c r="U106" s="221"/>
      <c r="V106" s="221"/>
      <c r="W106" s="221"/>
      <c r="X106" s="221"/>
      <c r="Y106" s="221"/>
      <c r="Z106" s="211"/>
      <c r="AA106" s="211"/>
      <c r="AB106" s="211"/>
      <c r="AC106" s="211"/>
      <c r="AD106" s="211"/>
      <c r="AE106" s="211"/>
      <c r="AF106" s="211"/>
      <c r="AG106" s="211" t="s">
        <v>138</v>
      </c>
      <c r="AH106" s="211">
        <v>0</v>
      </c>
      <c r="AI106" s="211"/>
      <c r="AJ106" s="211"/>
      <c r="AK106" s="211"/>
      <c r="AL106" s="211"/>
      <c r="AM106" s="211"/>
      <c r="AN106" s="211"/>
      <c r="AO106" s="211"/>
      <c r="AP106" s="211"/>
      <c r="AQ106" s="211"/>
      <c r="AR106" s="211"/>
      <c r="AS106" s="211"/>
      <c r="AT106" s="211"/>
      <c r="AU106" s="211"/>
      <c r="AV106" s="211"/>
      <c r="AW106" s="211"/>
      <c r="AX106" s="211"/>
      <c r="AY106" s="211"/>
      <c r="AZ106" s="211"/>
      <c r="BA106" s="211"/>
      <c r="BB106" s="211"/>
      <c r="BC106" s="211"/>
      <c r="BD106" s="211"/>
      <c r="BE106" s="211"/>
      <c r="BF106" s="211"/>
      <c r="BG106" s="211"/>
      <c r="BH106" s="211"/>
    </row>
    <row r="107" spans="1:60" outlineLevel="2" x14ac:dyDescent="0.25">
      <c r="A107" s="218"/>
      <c r="B107" s="219"/>
      <c r="C107" s="251"/>
      <c r="D107" s="244"/>
      <c r="E107" s="244"/>
      <c r="F107" s="244"/>
      <c r="G107" s="244"/>
      <c r="H107" s="221"/>
      <c r="I107" s="221"/>
      <c r="J107" s="221"/>
      <c r="K107" s="221"/>
      <c r="L107" s="221"/>
      <c r="M107" s="221"/>
      <c r="N107" s="220"/>
      <c r="O107" s="220"/>
      <c r="P107" s="220"/>
      <c r="Q107" s="220"/>
      <c r="R107" s="221"/>
      <c r="S107" s="221"/>
      <c r="T107" s="221"/>
      <c r="U107" s="221"/>
      <c r="V107" s="221"/>
      <c r="W107" s="221"/>
      <c r="X107" s="221"/>
      <c r="Y107" s="221"/>
      <c r="Z107" s="211"/>
      <c r="AA107" s="211"/>
      <c r="AB107" s="211"/>
      <c r="AC107" s="211"/>
      <c r="AD107" s="211"/>
      <c r="AE107" s="211"/>
      <c r="AF107" s="211"/>
      <c r="AG107" s="211" t="s">
        <v>140</v>
      </c>
      <c r="AH107" s="211"/>
      <c r="AI107" s="211"/>
      <c r="AJ107" s="211"/>
      <c r="AK107" s="211"/>
      <c r="AL107" s="211"/>
      <c r="AM107" s="211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11"/>
      <c r="BH107" s="211"/>
    </row>
    <row r="108" spans="1:60" outlineLevel="1" x14ac:dyDescent="0.25">
      <c r="A108" s="236">
        <v>22</v>
      </c>
      <c r="B108" s="237" t="s">
        <v>226</v>
      </c>
      <c r="C108" s="248" t="s">
        <v>227</v>
      </c>
      <c r="D108" s="238" t="s">
        <v>175</v>
      </c>
      <c r="E108" s="239">
        <v>9.39</v>
      </c>
      <c r="F108" s="240"/>
      <c r="G108" s="241">
        <f>ROUND(E108*F108,2)</f>
        <v>0</v>
      </c>
      <c r="H108" s="240"/>
      <c r="I108" s="241">
        <f>ROUND(E108*H108,2)</f>
        <v>0</v>
      </c>
      <c r="J108" s="240"/>
      <c r="K108" s="241">
        <f>ROUND(E108*J108,2)</f>
        <v>0</v>
      </c>
      <c r="L108" s="241">
        <v>21</v>
      </c>
      <c r="M108" s="241">
        <f>G108*(1+L108/100)</f>
        <v>0</v>
      </c>
      <c r="N108" s="239">
        <v>3.4000000000000002E-4</v>
      </c>
      <c r="O108" s="239">
        <f>ROUND(E108*N108,2)</f>
        <v>0</v>
      </c>
      <c r="P108" s="239">
        <v>0.375</v>
      </c>
      <c r="Q108" s="239">
        <f>ROUND(E108*P108,2)</f>
        <v>3.52</v>
      </c>
      <c r="R108" s="241" t="s">
        <v>228</v>
      </c>
      <c r="S108" s="241" t="s">
        <v>131</v>
      </c>
      <c r="T108" s="242" t="s">
        <v>131</v>
      </c>
      <c r="U108" s="221">
        <v>1.03</v>
      </c>
      <c r="V108" s="221">
        <f>ROUND(E108*U108,2)</f>
        <v>9.67</v>
      </c>
      <c r="W108" s="221"/>
      <c r="X108" s="221" t="s">
        <v>132</v>
      </c>
      <c r="Y108" s="221" t="s">
        <v>133</v>
      </c>
      <c r="Z108" s="211"/>
      <c r="AA108" s="211"/>
      <c r="AB108" s="211"/>
      <c r="AC108" s="211"/>
      <c r="AD108" s="211"/>
      <c r="AE108" s="211"/>
      <c r="AF108" s="211"/>
      <c r="AG108" s="211" t="s">
        <v>134</v>
      </c>
      <c r="AH108" s="211"/>
      <c r="AI108" s="211"/>
      <c r="AJ108" s="211"/>
      <c r="AK108" s="211"/>
      <c r="AL108" s="211"/>
      <c r="AM108" s="211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211"/>
      <c r="BD108" s="211"/>
      <c r="BE108" s="211"/>
      <c r="BF108" s="211"/>
      <c r="BG108" s="211"/>
      <c r="BH108" s="211"/>
    </row>
    <row r="109" spans="1:60" outlineLevel="2" x14ac:dyDescent="0.25">
      <c r="A109" s="218"/>
      <c r="B109" s="219"/>
      <c r="C109" s="249" t="s">
        <v>229</v>
      </c>
      <c r="D109" s="243"/>
      <c r="E109" s="243"/>
      <c r="F109" s="243"/>
      <c r="G109" s="243"/>
      <c r="H109" s="221"/>
      <c r="I109" s="221"/>
      <c r="J109" s="221"/>
      <c r="K109" s="221"/>
      <c r="L109" s="221"/>
      <c r="M109" s="221"/>
      <c r="N109" s="220"/>
      <c r="O109" s="220"/>
      <c r="P109" s="220"/>
      <c r="Q109" s="220"/>
      <c r="R109" s="221"/>
      <c r="S109" s="221"/>
      <c r="T109" s="221"/>
      <c r="U109" s="221"/>
      <c r="V109" s="221"/>
      <c r="W109" s="221"/>
      <c r="X109" s="221"/>
      <c r="Y109" s="221"/>
      <c r="Z109" s="211"/>
      <c r="AA109" s="211"/>
      <c r="AB109" s="211"/>
      <c r="AC109" s="211"/>
      <c r="AD109" s="211"/>
      <c r="AE109" s="211"/>
      <c r="AF109" s="211"/>
      <c r="AG109" s="211" t="s">
        <v>136</v>
      </c>
      <c r="AH109" s="211"/>
      <c r="AI109" s="211"/>
      <c r="AJ109" s="211"/>
      <c r="AK109" s="211"/>
      <c r="AL109" s="211"/>
      <c r="AM109" s="211"/>
      <c r="AN109" s="211"/>
      <c r="AO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1"/>
      <c r="BD109" s="211"/>
      <c r="BE109" s="211"/>
      <c r="BF109" s="211"/>
      <c r="BG109" s="211"/>
      <c r="BH109" s="211"/>
    </row>
    <row r="110" spans="1:60" outlineLevel="2" x14ac:dyDescent="0.25">
      <c r="A110" s="218"/>
      <c r="B110" s="219"/>
      <c r="C110" s="250" t="s">
        <v>218</v>
      </c>
      <c r="D110" s="222"/>
      <c r="E110" s="223">
        <v>9.39</v>
      </c>
      <c r="F110" s="221"/>
      <c r="G110" s="221"/>
      <c r="H110" s="221"/>
      <c r="I110" s="221"/>
      <c r="J110" s="221"/>
      <c r="K110" s="221"/>
      <c r="L110" s="221"/>
      <c r="M110" s="221"/>
      <c r="N110" s="220"/>
      <c r="O110" s="220"/>
      <c r="P110" s="220"/>
      <c r="Q110" s="220"/>
      <c r="R110" s="221"/>
      <c r="S110" s="221"/>
      <c r="T110" s="221"/>
      <c r="U110" s="221"/>
      <c r="V110" s="221"/>
      <c r="W110" s="221"/>
      <c r="X110" s="221"/>
      <c r="Y110" s="221"/>
      <c r="Z110" s="211"/>
      <c r="AA110" s="211"/>
      <c r="AB110" s="211"/>
      <c r="AC110" s="211"/>
      <c r="AD110" s="211"/>
      <c r="AE110" s="211"/>
      <c r="AF110" s="211"/>
      <c r="AG110" s="211" t="s">
        <v>138</v>
      </c>
      <c r="AH110" s="211">
        <v>0</v>
      </c>
      <c r="AI110" s="211"/>
      <c r="AJ110" s="211"/>
      <c r="AK110" s="211"/>
      <c r="AL110" s="211"/>
      <c r="AM110" s="211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11"/>
      <c r="BH110" s="211"/>
    </row>
    <row r="111" spans="1:60" outlineLevel="2" x14ac:dyDescent="0.25">
      <c r="A111" s="218"/>
      <c r="B111" s="219"/>
      <c r="C111" s="251"/>
      <c r="D111" s="244"/>
      <c r="E111" s="244"/>
      <c r="F111" s="244"/>
      <c r="G111" s="244"/>
      <c r="H111" s="221"/>
      <c r="I111" s="221"/>
      <c r="J111" s="221"/>
      <c r="K111" s="221"/>
      <c r="L111" s="221"/>
      <c r="M111" s="221"/>
      <c r="N111" s="220"/>
      <c r="O111" s="220"/>
      <c r="P111" s="220"/>
      <c r="Q111" s="220"/>
      <c r="R111" s="221"/>
      <c r="S111" s="221"/>
      <c r="T111" s="221"/>
      <c r="U111" s="221"/>
      <c r="V111" s="221"/>
      <c r="W111" s="221"/>
      <c r="X111" s="221"/>
      <c r="Y111" s="221"/>
      <c r="Z111" s="211"/>
      <c r="AA111" s="211"/>
      <c r="AB111" s="211"/>
      <c r="AC111" s="211"/>
      <c r="AD111" s="211"/>
      <c r="AE111" s="211"/>
      <c r="AF111" s="211"/>
      <c r="AG111" s="211" t="s">
        <v>140</v>
      </c>
      <c r="AH111" s="211"/>
      <c r="AI111" s="211"/>
      <c r="AJ111" s="211"/>
      <c r="AK111" s="211"/>
      <c r="AL111" s="211"/>
      <c r="AM111" s="211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11"/>
      <c r="BH111" s="211"/>
    </row>
    <row r="112" spans="1:60" outlineLevel="1" x14ac:dyDescent="0.25">
      <c r="A112" s="236">
        <v>23</v>
      </c>
      <c r="B112" s="237" t="s">
        <v>230</v>
      </c>
      <c r="C112" s="248" t="s">
        <v>231</v>
      </c>
      <c r="D112" s="238" t="s">
        <v>154</v>
      </c>
      <c r="E112" s="239">
        <v>16.5885</v>
      </c>
      <c r="F112" s="240"/>
      <c r="G112" s="241">
        <f>ROUND(E112*F112,2)</f>
        <v>0</v>
      </c>
      <c r="H112" s="240"/>
      <c r="I112" s="241">
        <f>ROUND(E112*H112,2)</f>
        <v>0</v>
      </c>
      <c r="J112" s="240"/>
      <c r="K112" s="241">
        <f>ROUND(E112*J112,2)</f>
        <v>0</v>
      </c>
      <c r="L112" s="241">
        <v>21</v>
      </c>
      <c r="M112" s="241">
        <f>G112*(1+L112/100)</f>
        <v>0</v>
      </c>
      <c r="N112" s="239">
        <v>0</v>
      </c>
      <c r="O112" s="239">
        <f>ROUND(E112*N112,2)</f>
        <v>0</v>
      </c>
      <c r="P112" s="239">
        <v>0</v>
      </c>
      <c r="Q112" s="239">
        <f>ROUND(E112*P112,2)</f>
        <v>0</v>
      </c>
      <c r="R112" s="241" t="s">
        <v>228</v>
      </c>
      <c r="S112" s="241" t="s">
        <v>131</v>
      </c>
      <c r="T112" s="242" t="s">
        <v>131</v>
      </c>
      <c r="U112" s="221">
        <v>0.49</v>
      </c>
      <c r="V112" s="221">
        <f>ROUND(E112*U112,2)</f>
        <v>8.1300000000000008</v>
      </c>
      <c r="W112" s="221"/>
      <c r="X112" s="221" t="s">
        <v>232</v>
      </c>
      <c r="Y112" s="221" t="s">
        <v>133</v>
      </c>
      <c r="Z112" s="211"/>
      <c r="AA112" s="211"/>
      <c r="AB112" s="211"/>
      <c r="AC112" s="211"/>
      <c r="AD112" s="211"/>
      <c r="AE112" s="211"/>
      <c r="AF112" s="211"/>
      <c r="AG112" s="211" t="s">
        <v>233</v>
      </c>
      <c r="AH112" s="211"/>
      <c r="AI112" s="211"/>
      <c r="AJ112" s="211"/>
      <c r="AK112" s="211"/>
      <c r="AL112" s="211"/>
      <c r="AM112" s="21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11"/>
      <c r="BH112" s="211"/>
    </row>
    <row r="113" spans="1:60" outlineLevel="2" x14ac:dyDescent="0.25">
      <c r="A113" s="218"/>
      <c r="B113" s="219"/>
      <c r="C113" s="255"/>
      <c r="D113" s="246"/>
      <c r="E113" s="246"/>
      <c r="F113" s="246"/>
      <c r="G113" s="246"/>
      <c r="H113" s="221"/>
      <c r="I113" s="221"/>
      <c r="J113" s="221"/>
      <c r="K113" s="221"/>
      <c r="L113" s="221"/>
      <c r="M113" s="221"/>
      <c r="N113" s="220"/>
      <c r="O113" s="220"/>
      <c r="P113" s="220"/>
      <c r="Q113" s="220"/>
      <c r="R113" s="221"/>
      <c r="S113" s="221"/>
      <c r="T113" s="221"/>
      <c r="U113" s="221"/>
      <c r="V113" s="221"/>
      <c r="W113" s="221"/>
      <c r="X113" s="221"/>
      <c r="Y113" s="221"/>
      <c r="Z113" s="211"/>
      <c r="AA113" s="211"/>
      <c r="AB113" s="211"/>
      <c r="AC113" s="211"/>
      <c r="AD113" s="211"/>
      <c r="AE113" s="211"/>
      <c r="AF113" s="211"/>
      <c r="AG113" s="211" t="s">
        <v>140</v>
      </c>
      <c r="AH113" s="211"/>
      <c r="AI113" s="211"/>
      <c r="AJ113" s="211"/>
      <c r="AK113" s="211"/>
      <c r="AL113" s="211"/>
      <c r="AM113" s="21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11"/>
      <c r="BH113" s="211"/>
    </row>
    <row r="114" spans="1:60" outlineLevel="1" x14ac:dyDescent="0.25">
      <c r="A114" s="236">
        <v>24</v>
      </c>
      <c r="B114" s="237" t="s">
        <v>234</v>
      </c>
      <c r="C114" s="248" t="s">
        <v>235</v>
      </c>
      <c r="D114" s="238" t="s">
        <v>154</v>
      </c>
      <c r="E114" s="239">
        <v>82.942499999999995</v>
      </c>
      <c r="F114" s="240"/>
      <c r="G114" s="241">
        <f>ROUND(E114*F114,2)</f>
        <v>0</v>
      </c>
      <c r="H114" s="240"/>
      <c r="I114" s="241">
        <f>ROUND(E114*H114,2)</f>
        <v>0</v>
      </c>
      <c r="J114" s="240"/>
      <c r="K114" s="241">
        <f>ROUND(E114*J114,2)</f>
        <v>0</v>
      </c>
      <c r="L114" s="241">
        <v>21</v>
      </c>
      <c r="M114" s="241">
        <f>G114*(1+L114/100)</f>
        <v>0</v>
      </c>
      <c r="N114" s="239">
        <v>0</v>
      </c>
      <c r="O114" s="239">
        <f>ROUND(E114*N114,2)</f>
        <v>0</v>
      </c>
      <c r="P114" s="239">
        <v>0</v>
      </c>
      <c r="Q114" s="239">
        <f>ROUND(E114*P114,2)</f>
        <v>0</v>
      </c>
      <c r="R114" s="241" t="s">
        <v>228</v>
      </c>
      <c r="S114" s="241" t="s">
        <v>131</v>
      </c>
      <c r="T114" s="242" t="s">
        <v>131</v>
      </c>
      <c r="U114" s="221">
        <v>0</v>
      </c>
      <c r="V114" s="221">
        <f>ROUND(E114*U114,2)</f>
        <v>0</v>
      </c>
      <c r="W114" s="221"/>
      <c r="X114" s="221" t="s">
        <v>232</v>
      </c>
      <c r="Y114" s="221" t="s">
        <v>133</v>
      </c>
      <c r="Z114" s="211"/>
      <c r="AA114" s="211"/>
      <c r="AB114" s="211"/>
      <c r="AC114" s="211"/>
      <c r="AD114" s="211"/>
      <c r="AE114" s="211"/>
      <c r="AF114" s="211"/>
      <c r="AG114" s="211" t="s">
        <v>233</v>
      </c>
      <c r="AH114" s="211"/>
      <c r="AI114" s="211"/>
      <c r="AJ114" s="211"/>
      <c r="AK114" s="211"/>
      <c r="AL114" s="211"/>
      <c r="AM114" s="211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1"/>
      <c r="BC114" s="211"/>
      <c r="BD114" s="211"/>
      <c r="BE114" s="211"/>
      <c r="BF114" s="211"/>
      <c r="BG114" s="211"/>
      <c r="BH114" s="211"/>
    </row>
    <row r="115" spans="1:60" outlineLevel="2" x14ac:dyDescent="0.25">
      <c r="A115" s="218"/>
      <c r="B115" s="219"/>
      <c r="C115" s="255"/>
      <c r="D115" s="246"/>
      <c r="E115" s="246"/>
      <c r="F115" s="246"/>
      <c r="G115" s="246"/>
      <c r="H115" s="221"/>
      <c r="I115" s="221"/>
      <c r="J115" s="221"/>
      <c r="K115" s="221"/>
      <c r="L115" s="221"/>
      <c r="M115" s="221"/>
      <c r="N115" s="220"/>
      <c r="O115" s="220"/>
      <c r="P115" s="220"/>
      <c r="Q115" s="220"/>
      <c r="R115" s="221"/>
      <c r="S115" s="221"/>
      <c r="T115" s="221"/>
      <c r="U115" s="221"/>
      <c r="V115" s="221"/>
      <c r="W115" s="221"/>
      <c r="X115" s="221"/>
      <c r="Y115" s="221"/>
      <c r="Z115" s="211"/>
      <c r="AA115" s="211"/>
      <c r="AB115" s="211"/>
      <c r="AC115" s="211"/>
      <c r="AD115" s="211"/>
      <c r="AE115" s="211"/>
      <c r="AF115" s="211"/>
      <c r="AG115" s="211" t="s">
        <v>140</v>
      </c>
      <c r="AH115" s="211"/>
      <c r="AI115" s="211"/>
      <c r="AJ115" s="211"/>
      <c r="AK115" s="211"/>
      <c r="AL115" s="211"/>
      <c r="AM115" s="211"/>
      <c r="AN115" s="211"/>
      <c r="AO115" s="211"/>
      <c r="AP115" s="211"/>
      <c r="AQ115" s="211"/>
      <c r="AR115" s="211"/>
      <c r="AS115" s="211"/>
      <c r="AT115" s="211"/>
      <c r="AU115" s="211"/>
      <c r="AV115" s="211"/>
      <c r="AW115" s="211"/>
      <c r="AX115" s="211"/>
      <c r="AY115" s="211"/>
      <c r="AZ115" s="211"/>
      <c r="BA115" s="211"/>
      <c r="BB115" s="211"/>
      <c r="BC115" s="211"/>
      <c r="BD115" s="211"/>
      <c r="BE115" s="211"/>
      <c r="BF115" s="211"/>
      <c r="BG115" s="211"/>
      <c r="BH115" s="211"/>
    </row>
    <row r="116" spans="1:60" outlineLevel="1" x14ac:dyDescent="0.25">
      <c r="A116" s="236">
        <v>25</v>
      </c>
      <c r="B116" s="237" t="s">
        <v>236</v>
      </c>
      <c r="C116" s="248" t="s">
        <v>237</v>
      </c>
      <c r="D116" s="238" t="s">
        <v>154</v>
      </c>
      <c r="E116" s="239">
        <v>16.5885</v>
      </c>
      <c r="F116" s="240"/>
      <c r="G116" s="241">
        <f>ROUND(E116*F116,2)</f>
        <v>0</v>
      </c>
      <c r="H116" s="240"/>
      <c r="I116" s="241">
        <f>ROUND(E116*H116,2)</f>
        <v>0</v>
      </c>
      <c r="J116" s="240"/>
      <c r="K116" s="241">
        <f>ROUND(E116*J116,2)</f>
        <v>0</v>
      </c>
      <c r="L116" s="241">
        <v>21</v>
      </c>
      <c r="M116" s="241">
        <f>G116*(1+L116/100)</f>
        <v>0</v>
      </c>
      <c r="N116" s="239">
        <v>0</v>
      </c>
      <c r="O116" s="239">
        <f>ROUND(E116*N116,2)</f>
        <v>0</v>
      </c>
      <c r="P116" s="239">
        <v>0</v>
      </c>
      <c r="Q116" s="239">
        <f>ROUND(E116*P116,2)</f>
        <v>0</v>
      </c>
      <c r="R116" s="241" t="s">
        <v>228</v>
      </c>
      <c r="S116" s="241" t="s">
        <v>131</v>
      </c>
      <c r="T116" s="242" t="s">
        <v>131</v>
      </c>
      <c r="U116" s="221">
        <v>0.94199999999999995</v>
      </c>
      <c r="V116" s="221">
        <f>ROUND(E116*U116,2)</f>
        <v>15.63</v>
      </c>
      <c r="W116" s="221"/>
      <c r="X116" s="221" t="s">
        <v>232</v>
      </c>
      <c r="Y116" s="221" t="s">
        <v>133</v>
      </c>
      <c r="Z116" s="211"/>
      <c r="AA116" s="211"/>
      <c r="AB116" s="211"/>
      <c r="AC116" s="211"/>
      <c r="AD116" s="211"/>
      <c r="AE116" s="211"/>
      <c r="AF116" s="211"/>
      <c r="AG116" s="211" t="s">
        <v>233</v>
      </c>
      <c r="AH116" s="211"/>
      <c r="AI116" s="211"/>
      <c r="AJ116" s="211"/>
      <c r="AK116" s="211"/>
      <c r="AL116" s="211"/>
      <c r="AM116" s="211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1"/>
      <c r="BC116" s="211"/>
      <c r="BD116" s="211"/>
      <c r="BE116" s="211"/>
      <c r="BF116" s="211"/>
      <c r="BG116" s="211"/>
      <c r="BH116" s="211"/>
    </row>
    <row r="117" spans="1:60" outlineLevel="2" x14ac:dyDescent="0.25">
      <c r="A117" s="218"/>
      <c r="B117" s="219"/>
      <c r="C117" s="255"/>
      <c r="D117" s="246"/>
      <c r="E117" s="246"/>
      <c r="F117" s="246"/>
      <c r="G117" s="246"/>
      <c r="H117" s="221"/>
      <c r="I117" s="221"/>
      <c r="J117" s="221"/>
      <c r="K117" s="221"/>
      <c r="L117" s="221"/>
      <c r="M117" s="221"/>
      <c r="N117" s="220"/>
      <c r="O117" s="220"/>
      <c r="P117" s="220"/>
      <c r="Q117" s="220"/>
      <c r="R117" s="221"/>
      <c r="S117" s="221"/>
      <c r="T117" s="221"/>
      <c r="U117" s="221"/>
      <c r="V117" s="221"/>
      <c r="W117" s="221"/>
      <c r="X117" s="221"/>
      <c r="Y117" s="221"/>
      <c r="Z117" s="211"/>
      <c r="AA117" s="211"/>
      <c r="AB117" s="211"/>
      <c r="AC117" s="211"/>
      <c r="AD117" s="211"/>
      <c r="AE117" s="211"/>
      <c r="AF117" s="211"/>
      <c r="AG117" s="211" t="s">
        <v>140</v>
      </c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1"/>
      <c r="BC117" s="211"/>
      <c r="BD117" s="211"/>
      <c r="BE117" s="211"/>
      <c r="BF117" s="211"/>
      <c r="BG117" s="211"/>
      <c r="BH117" s="211"/>
    </row>
    <row r="118" spans="1:60" outlineLevel="1" x14ac:dyDescent="0.25">
      <c r="A118" s="236">
        <v>26</v>
      </c>
      <c r="B118" s="237" t="s">
        <v>238</v>
      </c>
      <c r="C118" s="248" t="s">
        <v>239</v>
      </c>
      <c r="D118" s="238" t="s">
        <v>154</v>
      </c>
      <c r="E118" s="239">
        <v>16.5885</v>
      </c>
      <c r="F118" s="240"/>
      <c r="G118" s="241">
        <f>ROUND(E118*F118,2)</f>
        <v>0</v>
      </c>
      <c r="H118" s="240"/>
      <c r="I118" s="241">
        <f>ROUND(E118*H118,2)</f>
        <v>0</v>
      </c>
      <c r="J118" s="240"/>
      <c r="K118" s="241">
        <f>ROUND(E118*J118,2)</f>
        <v>0</v>
      </c>
      <c r="L118" s="241">
        <v>21</v>
      </c>
      <c r="M118" s="241">
        <f>G118*(1+L118/100)</f>
        <v>0</v>
      </c>
      <c r="N118" s="239">
        <v>0</v>
      </c>
      <c r="O118" s="239">
        <f>ROUND(E118*N118,2)</f>
        <v>0</v>
      </c>
      <c r="P118" s="239">
        <v>0</v>
      </c>
      <c r="Q118" s="239">
        <f>ROUND(E118*P118,2)</f>
        <v>0</v>
      </c>
      <c r="R118" s="241" t="s">
        <v>228</v>
      </c>
      <c r="S118" s="241" t="s">
        <v>131</v>
      </c>
      <c r="T118" s="242" t="s">
        <v>131</v>
      </c>
      <c r="U118" s="221">
        <v>0</v>
      </c>
      <c r="V118" s="221">
        <f>ROUND(E118*U118,2)</f>
        <v>0</v>
      </c>
      <c r="W118" s="221"/>
      <c r="X118" s="221" t="s">
        <v>232</v>
      </c>
      <c r="Y118" s="221" t="s">
        <v>133</v>
      </c>
      <c r="Z118" s="211"/>
      <c r="AA118" s="211"/>
      <c r="AB118" s="211"/>
      <c r="AC118" s="211"/>
      <c r="AD118" s="211"/>
      <c r="AE118" s="211"/>
      <c r="AF118" s="211"/>
      <c r="AG118" s="211" t="s">
        <v>233</v>
      </c>
      <c r="AH118" s="211"/>
      <c r="AI118" s="211"/>
      <c r="AJ118" s="211"/>
      <c r="AK118" s="211"/>
      <c r="AL118" s="211"/>
      <c r="AM118" s="211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1"/>
      <c r="BC118" s="211"/>
      <c r="BD118" s="211"/>
      <c r="BE118" s="211"/>
      <c r="BF118" s="211"/>
      <c r="BG118" s="211"/>
      <c r="BH118" s="211"/>
    </row>
    <row r="119" spans="1:60" outlineLevel="2" x14ac:dyDescent="0.25">
      <c r="A119" s="218"/>
      <c r="B119" s="219"/>
      <c r="C119" s="255"/>
      <c r="D119" s="246"/>
      <c r="E119" s="246"/>
      <c r="F119" s="246"/>
      <c r="G119" s="246"/>
      <c r="H119" s="221"/>
      <c r="I119" s="221"/>
      <c r="J119" s="221"/>
      <c r="K119" s="221"/>
      <c r="L119" s="221"/>
      <c r="M119" s="221"/>
      <c r="N119" s="220"/>
      <c r="O119" s="220"/>
      <c r="P119" s="220"/>
      <c r="Q119" s="220"/>
      <c r="R119" s="221"/>
      <c r="S119" s="221"/>
      <c r="T119" s="221"/>
      <c r="U119" s="221"/>
      <c r="V119" s="221"/>
      <c r="W119" s="221"/>
      <c r="X119" s="221"/>
      <c r="Y119" s="221"/>
      <c r="Z119" s="211"/>
      <c r="AA119" s="211"/>
      <c r="AB119" s="211"/>
      <c r="AC119" s="211"/>
      <c r="AD119" s="211"/>
      <c r="AE119" s="211"/>
      <c r="AF119" s="211"/>
      <c r="AG119" s="211" t="s">
        <v>140</v>
      </c>
      <c r="AH119" s="211"/>
      <c r="AI119" s="211"/>
      <c r="AJ119" s="211"/>
      <c r="AK119" s="211"/>
      <c r="AL119" s="211"/>
      <c r="AM119" s="21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11"/>
      <c r="BH119" s="211"/>
    </row>
    <row r="120" spans="1:60" outlineLevel="1" x14ac:dyDescent="0.25">
      <c r="A120" s="236">
        <v>27</v>
      </c>
      <c r="B120" s="237" t="s">
        <v>240</v>
      </c>
      <c r="C120" s="248" t="s">
        <v>241</v>
      </c>
      <c r="D120" s="238" t="s">
        <v>154</v>
      </c>
      <c r="E120" s="239">
        <v>16.5885</v>
      </c>
      <c r="F120" s="240"/>
      <c r="G120" s="241">
        <f>ROUND(E120*F120,2)</f>
        <v>0</v>
      </c>
      <c r="H120" s="240"/>
      <c r="I120" s="241">
        <f>ROUND(E120*H120,2)</f>
        <v>0</v>
      </c>
      <c r="J120" s="240"/>
      <c r="K120" s="241">
        <f>ROUND(E120*J120,2)</f>
        <v>0</v>
      </c>
      <c r="L120" s="241">
        <v>21</v>
      </c>
      <c r="M120" s="241">
        <f>G120*(1+L120/100)</f>
        <v>0</v>
      </c>
      <c r="N120" s="239">
        <v>0</v>
      </c>
      <c r="O120" s="239">
        <f>ROUND(E120*N120,2)</f>
        <v>0</v>
      </c>
      <c r="P120" s="239">
        <v>0</v>
      </c>
      <c r="Q120" s="239">
        <f>ROUND(E120*P120,2)</f>
        <v>0</v>
      </c>
      <c r="R120" s="241" t="s">
        <v>242</v>
      </c>
      <c r="S120" s="241" t="s">
        <v>131</v>
      </c>
      <c r="T120" s="242" t="s">
        <v>131</v>
      </c>
      <c r="U120" s="221">
        <v>6.0000000000000001E-3</v>
      </c>
      <c r="V120" s="221">
        <f>ROUND(E120*U120,2)</f>
        <v>0.1</v>
      </c>
      <c r="W120" s="221"/>
      <c r="X120" s="221" t="s">
        <v>232</v>
      </c>
      <c r="Y120" s="221" t="s">
        <v>133</v>
      </c>
      <c r="Z120" s="211"/>
      <c r="AA120" s="211"/>
      <c r="AB120" s="211"/>
      <c r="AC120" s="211"/>
      <c r="AD120" s="211"/>
      <c r="AE120" s="211"/>
      <c r="AF120" s="211"/>
      <c r="AG120" s="211" t="s">
        <v>233</v>
      </c>
      <c r="AH120" s="211"/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11"/>
      <c r="BH120" s="211"/>
    </row>
    <row r="121" spans="1:60" outlineLevel="2" x14ac:dyDescent="0.25">
      <c r="A121" s="218"/>
      <c r="B121" s="219"/>
      <c r="C121" s="249" t="s">
        <v>243</v>
      </c>
      <c r="D121" s="243"/>
      <c r="E121" s="243"/>
      <c r="F121" s="243"/>
      <c r="G121" s="243"/>
      <c r="H121" s="221"/>
      <c r="I121" s="221"/>
      <c r="J121" s="221"/>
      <c r="K121" s="221"/>
      <c r="L121" s="221"/>
      <c r="M121" s="221"/>
      <c r="N121" s="220"/>
      <c r="O121" s="220"/>
      <c r="P121" s="220"/>
      <c r="Q121" s="220"/>
      <c r="R121" s="221"/>
      <c r="S121" s="221"/>
      <c r="T121" s="221"/>
      <c r="U121" s="221"/>
      <c r="V121" s="221"/>
      <c r="W121" s="221"/>
      <c r="X121" s="221"/>
      <c r="Y121" s="221"/>
      <c r="Z121" s="211"/>
      <c r="AA121" s="211"/>
      <c r="AB121" s="211"/>
      <c r="AC121" s="211"/>
      <c r="AD121" s="211"/>
      <c r="AE121" s="211"/>
      <c r="AF121" s="211"/>
      <c r="AG121" s="211" t="s">
        <v>136</v>
      </c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11"/>
      <c r="BH121" s="211"/>
    </row>
    <row r="122" spans="1:60" outlineLevel="2" x14ac:dyDescent="0.25">
      <c r="A122" s="218"/>
      <c r="B122" s="219"/>
      <c r="C122" s="251"/>
      <c r="D122" s="244"/>
      <c r="E122" s="244"/>
      <c r="F122" s="244"/>
      <c r="G122" s="244"/>
      <c r="H122" s="221"/>
      <c r="I122" s="221"/>
      <c r="J122" s="221"/>
      <c r="K122" s="221"/>
      <c r="L122" s="221"/>
      <c r="M122" s="221"/>
      <c r="N122" s="220"/>
      <c r="O122" s="220"/>
      <c r="P122" s="220"/>
      <c r="Q122" s="220"/>
      <c r="R122" s="221"/>
      <c r="S122" s="221"/>
      <c r="T122" s="221"/>
      <c r="U122" s="221"/>
      <c r="V122" s="221"/>
      <c r="W122" s="221"/>
      <c r="X122" s="221"/>
      <c r="Y122" s="221"/>
      <c r="Z122" s="211"/>
      <c r="AA122" s="211"/>
      <c r="AB122" s="211"/>
      <c r="AC122" s="211"/>
      <c r="AD122" s="211"/>
      <c r="AE122" s="211"/>
      <c r="AF122" s="211"/>
      <c r="AG122" s="211" t="s">
        <v>140</v>
      </c>
      <c r="AH122" s="211"/>
      <c r="AI122" s="211"/>
      <c r="AJ122" s="211"/>
      <c r="AK122" s="211"/>
      <c r="AL122" s="211"/>
      <c r="AM122" s="211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11"/>
      <c r="BH122" s="211"/>
    </row>
    <row r="123" spans="1:60" ht="13" x14ac:dyDescent="0.25">
      <c r="A123" s="229" t="s">
        <v>125</v>
      </c>
      <c r="B123" s="230" t="s">
        <v>84</v>
      </c>
      <c r="C123" s="247" t="s">
        <v>85</v>
      </c>
      <c r="D123" s="231"/>
      <c r="E123" s="232"/>
      <c r="F123" s="233"/>
      <c r="G123" s="233">
        <f>SUMIF(AG124:AG126,"&lt;&gt;NOR",G124:G126)</f>
        <v>0</v>
      </c>
      <c r="H123" s="233"/>
      <c r="I123" s="233">
        <f>SUM(I124:I126)</f>
        <v>0</v>
      </c>
      <c r="J123" s="233"/>
      <c r="K123" s="233">
        <f>SUM(K124:K126)</f>
        <v>0</v>
      </c>
      <c r="L123" s="233"/>
      <c r="M123" s="233">
        <f>SUM(M124:M126)</f>
        <v>0</v>
      </c>
      <c r="N123" s="232"/>
      <c r="O123" s="232">
        <f>SUM(O124:O126)</f>
        <v>0</v>
      </c>
      <c r="P123" s="232"/>
      <c r="Q123" s="232">
        <f>SUM(Q124:Q126)</f>
        <v>0</v>
      </c>
      <c r="R123" s="233"/>
      <c r="S123" s="233"/>
      <c r="T123" s="234"/>
      <c r="U123" s="228"/>
      <c r="V123" s="228">
        <f>SUM(V124:V126)</f>
        <v>9.7200000000000006</v>
      </c>
      <c r="W123" s="228"/>
      <c r="X123" s="228"/>
      <c r="Y123" s="228"/>
      <c r="AG123" t="s">
        <v>126</v>
      </c>
    </row>
    <row r="124" spans="1:60" outlineLevel="1" x14ac:dyDescent="0.25">
      <c r="A124" s="236">
        <v>28</v>
      </c>
      <c r="B124" s="237" t="s">
        <v>244</v>
      </c>
      <c r="C124" s="248" t="s">
        <v>245</v>
      </c>
      <c r="D124" s="238" t="s">
        <v>154</v>
      </c>
      <c r="E124" s="239">
        <v>24.929690000000001</v>
      </c>
      <c r="F124" s="240"/>
      <c r="G124" s="241">
        <f>ROUND(E124*F124,2)</f>
        <v>0</v>
      </c>
      <c r="H124" s="240"/>
      <c r="I124" s="241">
        <f>ROUND(E124*H124,2)</f>
        <v>0</v>
      </c>
      <c r="J124" s="240"/>
      <c r="K124" s="241">
        <f>ROUND(E124*J124,2)</f>
        <v>0</v>
      </c>
      <c r="L124" s="241">
        <v>21</v>
      </c>
      <c r="M124" s="241">
        <f>G124*(1+L124/100)</f>
        <v>0</v>
      </c>
      <c r="N124" s="239">
        <v>0</v>
      </c>
      <c r="O124" s="239">
        <f>ROUND(E124*N124,2)</f>
        <v>0</v>
      </c>
      <c r="P124" s="239">
        <v>0</v>
      </c>
      <c r="Q124" s="239">
        <f>ROUND(E124*P124,2)</f>
        <v>0</v>
      </c>
      <c r="R124" s="241" t="s">
        <v>202</v>
      </c>
      <c r="S124" s="241" t="s">
        <v>131</v>
      </c>
      <c r="T124" s="242" t="s">
        <v>131</v>
      </c>
      <c r="U124" s="221">
        <v>0.39</v>
      </c>
      <c r="V124" s="221">
        <f>ROUND(E124*U124,2)</f>
        <v>9.7200000000000006</v>
      </c>
      <c r="W124" s="221"/>
      <c r="X124" s="221" t="s">
        <v>246</v>
      </c>
      <c r="Y124" s="221" t="s">
        <v>133</v>
      </c>
      <c r="Z124" s="211"/>
      <c r="AA124" s="211"/>
      <c r="AB124" s="211"/>
      <c r="AC124" s="211"/>
      <c r="AD124" s="211"/>
      <c r="AE124" s="211"/>
      <c r="AF124" s="211"/>
      <c r="AG124" s="211" t="s">
        <v>247</v>
      </c>
      <c r="AH124" s="211"/>
      <c r="AI124" s="211"/>
      <c r="AJ124" s="211"/>
      <c r="AK124" s="211"/>
      <c r="AL124" s="211"/>
      <c r="AM124" s="211"/>
      <c r="AN124" s="211"/>
      <c r="AO124" s="211"/>
      <c r="AP124" s="211"/>
      <c r="AQ124" s="211"/>
      <c r="AR124" s="211"/>
      <c r="AS124" s="211"/>
      <c r="AT124" s="211"/>
      <c r="AU124" s="211"/>
      <c r="AV124" s="211"/>
      <c r="AW124" s="211"/>
      <c r="AX124" s="211"/>
      <c r="AY124" s="211"/>
      <c r="AZ124" s="211"/>
      <c r="BA124" s="211"/>
      <c r="BB124" s="211"/>
      <c r="BC124" s="211"/>
      <c r="BD124" s="211"/>
      <c r="BE124" s="211"/>
      <c r="BF124" s="211"/>
      <c r="BG124" s="211"/>
      <c r="BH124" s="211"/>
    </row>
    <row r="125" spans="1:60" outlineLevel="2" x14ac:dyDescent="0.25">
      <c r="A125" s="218"/>
      <c r="B125" s="219"/>
      <c r="C125" s="249" t="s">
        <v>248</v>
      </c>
      <c r="D125" s="243"/>
      <c r="E125" s="243"/>
      <c r="F125" s="243"/>
      <c r="G125" s="243"/>
      <c r="H125" s="221"/>
      <c r="I125" s="221"/>
      <c r="J125" s="221"/>
      <c r="K125" s="221"/>
      <c r="L125" s="221"/>
      <c r="M125" s="221"/>
      <c r="N125" s="220"/>
      <c r="O125" s="220"/>
      <c r="P125" s="220"/>
      <c r="Q125" s="220"/>
      <c r="R125" s="221"/>
      <c r="S125" s="221"/>
      <c r="T125" s="221"/>
      <c r="U125" s="221"/>
      <c r="V125" s="221"/>
      <c r="W125" s="221"/>
      <c r="X125" s="221"/>
      <c r="Y125" s="221"/>
      <c r="Z125" s="211"/>
      <c r="AA125" s="211"/>
      <c r="AB125" s="211"/>
      <c r="AC125" s="211"/>
      <c r="AD125" s="211"/>
      <c r="AE125" s="211"/>
      <c r="AF125" s="211"/>
      <c r="AG125" s="211" t="s">
        <v>136</v>
      </c>
      <c r="AH125" s="211"/>
      <c r="AI125" s="211"/>
      <c r="AJ125" s="211"/>
      <c r="AK125" s="211"/>
      <c r="AL125" s="211"/>
      <c r="AM125" s="211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11"/>
      <c r="BH125" s="211"/>
    </row>
    <row r="126" spans="1:60" outlineLevel="2" x14ac:dyDescent="0.25">
      <c r="A126" s="218"/>
      <c r="B126" s="219"/>
      <c r="C126" s="251"/>
      <c r="D126" s="244"/>
      <c r="E126" s="244"/>
      <c r="F126" s="244"/>
      <c r="G126" s="244"/>
      <c r="H126" s="221"/>
      <c r="I126" s="221"/>
      <c r="J126" s="221"/>
      <c r="K126" s="221"/>
      <c r="L126" s="221"/>
      <c r="M126" s="221"/>
      <c r="N126" s="220"/>
      <c r="O126" s="220"/>
      <c r="P126" s="220"/>
      <c r="Q126" s="220"/>
      <c r="R126" s="221"/>
      <c r="S126" s="221"/>
      <c r="T126" s="221"/>
      <c r="U126" s="221"/>
      <c r="V126" s="221"/>
      <c r="W126" s="221"/>
      <c r="X126" s="221"/>
      <c r="Y126" s="221"/>
      <c r="Z126" s="211"/>
      <c r="AA126" s="211"/>
      <c r="AB126" s="211"/>
      <c r="AC126" s="211"/>
      <c r="AD126" s="211"/>
      <c r="AE126" s="211"/>
      <c r="AF126" s="211"/>
      <c r="AG126" s="211" t="s">
        <v>140</v>
      </c>
      <c r="AH126" s="211"/>
      <c r="AI126" s="211"/>
      <c r="AJ126" s="211"/>
      <c r="AK126" s="211"/>
      <c r="AL126" s="211"/>
      <c r="AM126" s="211"/>
      <c r="AN126" s="211"/>
      <c r="AO126" s="211"/>
      <c r="AP126" s="211"/>
      <c r="AQ126" s="211"/>
      <c r="AR126" s="211"/>
      <c r="AS126" s="211"/>
      <c r="AT126" s="211"/>
      <c r="AU126" s="211"/>
      <c r="AV126" s="211"/>
      <c r="AW126" s="211"/>
      <c r="AX126" s="211"/>
      <c r="AY126" s="211"/>
      <c r="AZ126" s="211"/>
      <c r="BA126" s="211"/>
      <c r="BB126" s="211"/>
      <c r="BC126" s="211"/>
      <c r="BD126" s="211"/>
      <c r="BE126" s="211"/>
      <c r="BF126" s="211"/>
      <c r="BG126" s="211"/>
      <c r="BH126" s="211"/>
    </row>
    <row r="127" spans="1:60" ht="13" x14ac:dyDescent="0.25">
      <c r="A127" s="229" t="s">
        <v>125</v>
      </c>
      <c r="B127" s="230" t="s">
        <v>86</v>
      </c>
      <c r="C127" s="247" t="s">
        <v>87</v>
      </c>
      <c r="D127" s="231"/>
      <c r="E127" s="232"/>
      <c r="F127" s="233"/>
      <c r="G127" s="233">
        <f>SUMIF(AG128:AG142,"&lt;&gt;NOR",G128:G142)</f>
        <v>0</v>
      </c>
      <c r="H127" s="233"/>
      <c r="I127" s="233">
        <f>SUM(I128:I142)</f>
        <v>0</v>
      </c>
      <c r="J127" s="233"/>
      <c r="K127" s="233">
        <f>SUM(K128:K142)</f>
        <v>0</v>
      </c>
      <c r="L127" s="233"/>
      <c r="M127" s="233">
        <f>SUM(M128:M142)</f>
        <v>0</v>
      </c>
      <c r="N127" s="232"/>
      <c r="O127" s="232">
        <f>SUM(O128:O142)</f>
        <v>6.0000000000000005E-2</v>
      </c>
      <c r="P127" s="232"/>
      <c r="Q127" s="232">
        <f>SUM(Q128:Q142)</f>
        <v>0</v>
      </c>
      <c r="R127" s="233"/>
      <c r="S127" s="233"/>
      <c r="T127" s="234"/>
      <c r="U127" s="228"/>
      <c r="V127" s="228">
        <f>SUM(V128:V142)</f>
        <v>9.67</v>
      </c>
      <c r="W127" s="228"/>
      <c r="X127" s="228"/>
      <c r="Y127" s="228"/>
      <c r="AG127" t="s">
        <v>126</v>
      </c>
    </row>
    <row r="128" spans="1:60" outlineLevel="1" x14ac:dyDescent="0.25">
      <c r="A128" s="236">
        <v>29</v>
      </c>
      <c r="B128" s="237" t="s">
        <v>249</v>
      </c>
      <c r="C128" s="248" t="s">
        <v>250</v>
      </c>
      <c r="D128" s="238" t="s">
        <v>175</v>
      </c>
      <c r="E128" s="239">
        <v>9.39</v>
      </c>
      <c r="F128" s="240"/>
      <c r="G128" s="241">
        <f>ROUND(E128*F128,2)</f>
        <v>0</v>
      </c>
      <c r="H128" s="240"/>
      <c r="I128" s="241">
        <f>ROUND(E128*H128,2)</f>
        <v>0</v>
      </c>
      <c r="J128" s="240"/>
      <c r="K128" s="241">
        <f>ROUND(E128*J128,2)</f>
        <v>0</v>
      </c>
      <c r="L128" s="241">
        <v>21</v>
      </c>
      <c r="M128" s="241">
        <f>G128*(1+L128/100)</f>
        <v>0</v>
      </c>
      <c r="N128" s="239">
        <v>2.1000000000000001E-4</v>
      </c>
      <c r="O128" s="239">
        <f>ROUND(E128*N128,2)</f>
        <v>0</v>
      </c>
      <c r="P128" s="239">
        <v>0</v>
      </c>
      <c r="Q128" s="239">
        <f>ROUND(E128*P128,2)</f>
        <v>0</v>
      </c>
      <c r="R128" s="241" t="s">
        <v>251</v>
      </c>
      <c r="S128" s="241" t="s">
        <v>131</v>
      </c>
      <c r="T128" s="242" t="s">
        <v>131</v>
      </c>
      <c r="U128" s="221">
        <v>0.1</v>
      </c>
      <c r="V128" s="221">
        <f>ROUND(E128*U128,2)</f>
        <v>0.94</v>
      </c>
      <c r="W128" s="221"/>
      <c r="X128" s="221" t="s">
        <v>132</v>
      </c>
      <c r="Y128" s="221" t="s">
        <v>133</v>
      </c>
      <c r="Z128" s="211"/>
      <c r="AA128" s="211"/>
      <c r="AB128" s="211"/>
      <c r="AC128" s="211"/>
      <c r="AD128" s="211"/>
      <c r="AE128" s="211"/>
      <c r="AF128" s="211"/>
      <c r="AG128" s="211" t="s">
        <v>134</v>
      </c>
      <c r="AH128" s="211"/>
      <c r="AI128" s="211"/>
      <c r="AJ128" s="211"/>
      <c r="AK128" s="211"/>
      <c r="AL128" s="211"/>
      <c r="AM128" s="211"/>
      <c r="AN128" s="211"/>
      <c r="AO128" s="211"/>
      <c r="AP128" s="211"/>
      <c r="AQ128" s="211"/>
      <c r="AR128" s="211"/>
      <c r="AS128" s="211"/>
      <c r="AT128" s="211"/>
      <c r="AU128" s="211"/>
      <c r="AV128" s="211"/>
      <c r="AW128" s="211"/>
      <c r="AX128" s="211"/>
      <c r="AY128" s="211"/>
      <c r="AZ128" s="211"/>
      <c r="BA128" s="211"/>
      <c r="BB128" s="211"/>
      <c r="BC128" s="211"/>
      <c r="BD128" s="211"/>
      <c r="BE128" s="211"/>
      <c r="BF128" s="211"/>
      <c r="BG128" s="211"/>
      <c r="BH128" s="211"/>
    </row>
    <row r="129" spans="1:60" outlineLevel="2" x14ac:dyDescent="0.25">
      <c r="A129" s="218"/>
      <c r="B129" s="219"/>
      <c r="C129" s="250" t="s">
        <v>218</v>
      </c>
      <c r="D129" s="222"/>
      <c r="E129" s="223">
        <v>9.39</v>
      </c>
      <c r="F129" s="221"/>
      <c r="G129" s="221"/>
      <c r="H129" s="221"/>
      <c r="I129" s="221"/>
      <c r="J129" s="221"/>
      <c r="K129" s="221"/>
      <c r="L129" s="221"/>
      <c r="M129" s="221"/>
      <c r="N129" s="220"/>
      <c r="O129" s="220"/>
      <c r="P129" s="220"/>
      <c r="Q129" s="220"/>
      <c r="R129" s="221"/>
      <c r="S129" s="221"/>
      <c r="T129" s="221"/>
      <c r="U129" s="221"/>
      <c r="V129" s="221"/>
      <c r="W129" s="221"/>
      <c r="X129" s="221"/>
      <c r="Y129" s="221"/>
      <c r="Z129" s="211"/>
      <c r="AA129" s="211"/>
      <c r="AB129" s="211"/>
      <c r="AC129" s="211"/>
      <c r="AD129" s="211"/>
      <c r="AE129" s="211"/>
      <c r="AF129" s="211"/>
      <c r="AG129" s="211" t="s">
        <v>138</v>
      </c>
      <c r="AH129" s="211">
        <v>0</v>
      </c>
      <c r="AI129" s="211"/>
      <c r="AJ129" s="211"/>
      <c r="AK129" s="211"/>
      <c r="AL129" s="211"/>
      <c r="AM129" s="211"/>
      <c r="AN129" s="211"/>
      <c r="AO129" s="211"/>
      <c r="AP129" s="211"/>
      <c r="AQ129" s="211"/>
      <c r="AR129" s="211"/>
      <c r="AS129" s="211"/>
      <c r="AT129" s="211"/>
      <c r="AU129" s="211"/>
      <c r="AV129" s="211"/>
      <c r="AW129" s="211"/>
      <c r="AX129" s="211"/>
      <c r="AY129" s="211"/>
      <c r="AZ129" s="211"/>
      <c r="BA129" s="211"/>
      <c r="BB129" s="211"/>
      <c r="BC129" s="211"/>
      <c r="BD129" s="211"/>
      <c r="BE129" s="211"/>
      <c r="BF129" s="211"/>
      <c r="BG129" s="211"/>
      <c r="BH129" s="211"/>
    </row>
    <row r="130" spans="1:60" outlineLevel="2" x14ac:dyDescent="0.25">
      <c r="A130" s="218"/>
      <c r="B130" s="219"/>
      <c r="C130" s="251"/>
      <c r="D130" s="244"/>
      <c r="E130" s="244"/>
      <c r="F130" s="244"/>
      <c r="G130" s="244"/>
      <c r="H130" s="221"/>
      <c r="I130" s="221"/>
      <c r="J130" s="221"/>
      <c r="K130" s="221"/>
      <c r="L130" s="221"/>
      <c r="M130" s="221"/>
      <c r="N130" s="220"/>
      <c r="O130" s="220"/>
      <c r="P130" s="220"/>
      <c r="Q130" s="220"/>
      <c r="R130" s="221"/>
      <c r="S130" s="221"/>
      <c r="T130" s="221"/>
      <c r="U130" s="221"/>
      <c r="V130" s="221"/>
      <c r="W130" s="221"/>
      <c r="X130" s="221"/>
      <c r="Y130" s="221"/>
      <c r="Z130" s="211"/>
      <c r="AA130" s="211"/>
      <c r="AB130" s="211"/>
      <c r="AC130" s="211"/>
      <c r="AD130" s="211"/>
      <c r="AE130" s="211"/>
      <c r="AF130" s="211"/>
      <c r="AG130" s="211" t="s">
        <v>140</v>
      </c>
      <c r="AH130" s="211"/>
      <c r="AI130" s="211"/>
      <c r="AJ130" s="211"/>
      <c r="AK130" s="211"/>
      <c r="AL130" s="211"/>
      <c r="AM130" s="211"/>
      <c r="AN130" s="211"/>
      <c r="AO130" s="211"/>
      <c r="AP130" s="211"/>
      <c r="AQ130" s="211"/>
      <c r="AR130" s="211"/>
      <c r="AS130" s="211"/>
      <c r="AT130" s="211"/>
      <c r="AU130" s="211"/>
      <c r="AV130" s="211"/>
      <c r="AW130" s="211"/>
      <c r="AX130" s="211"/>
      <c r="AY130" s="211"/>
      <c r="AZ130" s="211"/>
      <c r="BA130" s="211"/>
      <c r="BB130" s="211"/>
      <c r="BC130" s="211"/>
      <c r="BD130" s="211"/>
      <c r="BE130" s="211"/>
      <c r="BF130" s="211"/>
      <c r="BG130" s="211"/>
      <c r="BH130" s="211"/>
    </row>
    <row r="131" spans="1:60" outlineLevel="1" x14ac:dyDescent="0.25">
      <c r="A131" s="236">
        <v>30</v>
      </c>
      <c r="B131" s="237" t="s">
        <v>252</v>
      </c>
      <c r="C131" s="248" t="s">
        <v>253</v>
      </c>
      <c r="D131" s="238" t="s">
        <v>175</v>
      </c>
      <c r="E131" s="239">
        <v>9.39</v>
      </c>
      <c r="F131" s="240"/>
      <c r="G131" s="241">
        <f>ROUND(E131*F131,2)</f>
        <v>0</v>
      </c>
      <c r="H131" s="240"/>
      <c r="I131" s="241">
        <f>ROUND(E131*H131,2)</f>
        <v>0</v>
      </c>
      <c r="J131" s="240"/>
      <c r="K131" s="241">
        <f>ROUND(E131*J131,2)</f>
        <v>0</v>
      </c>
      <c r="L131" s="241">
        <v>21</v>
      </c>
      <c r="M131" s="241">
        <f>G131*(1+L131/100)</f>
        <v>0</v>
      </c>
      <c r="N131" s="239">
        <v>4.6299999999999996E-3</v>
      </c>
      <c r="O131" s="239">
        <f>ROUND(E131*N131,2)</f>
        <v>0.04</v>
      </c>
      <c r="P131" s="239">
        <v>0</v>
      </c>
      <c r="Q131" s="239">
        <f>ROUND(E131*P131,2)</f>
        <v>0</v>
      </c>
      <c r="R131" s="241" t="s">
        <v>251</v>
      </c>
      <c r="S131" s="241" t="s">
        <v>131</v>
      </c>
      <c r="T131" s="242" t="s">
        <v>131</v>
      </c>
      <c r="U131" s="221">
        <v>0.59299999999999997</v>
      </c>
      <c r="V131" s="221">
        <f>ROUND(E131*U131,2)</f>
        <v>5.57</v>
      </c>
      <c r="W131" s="221"/>
      <c r="X131" s="221" t="s">
        <v>132</v>
      </c>
      <c r="Y131" s="221" t="s">
        <v>133</v>
      </c>
      <c r="Z131" s="211"/>
      <c r="AA131" s="211"/>
      <c r="AB131" s="211"/>
      <c r="AC131" s="211"/>
      <c r="AD131" s="211"/>
      <c r="AE131" s="211"/>
      <c r="AF131" s="211"/>
      <c r="AG131" s="211" t="s">
        <v>134</v>
      </c>
      <c r="AH131" s="211"/>
      <c r="AI131" s="211"/>
      <c r="AJ131" s="211"/>
      <c r="AK131" s="211"/>
      <c r="AL131" s="211"/>
      <c r="AM131" s="211"/>
      <c r="AN131" s="211"/>
      <c r="AO131" s="211"/>
      <c r="AP131" s="211"/>
      <c r="AQ131" s="211"/>
      <c r="AR131" s="211"/>
      <c r="AS131" s="211"/>
      <c r="AT131" s="211"/>
      <c r="AU131" s="211"/>
      <c r="AV131" s="211"/>
      <c r="AW131" s="211"/>
      <c r="AX131" s="211"/>
      <c r="AY131" s="211"/>
      <c r="AZ131" s="211"/>
      <c r="BA131" s="211"/>
      <c r="BB131" s="211"/>
      <c r="BC131" s="211"/>
      <c r="BD131" s="211"/>
      <c r="BE131" s="211"/>
      <c r="BF131" s="211"/>
      <c r="BG131" s="211"/>
      <c r="BH131" s="211"/>
    </row>
    <row r="132" spans="1:60" outlineLevel="2" x14ac:dyDescent="0.25">
      <c r="A132" s="218"/>
      <c r="B132" s="219"/>
      <c r="C132" s="250" t="s">
        <v>254</v>
      </c>
      <c r="D132" s="222"/>
      <c r="E132" s="223">
        <v>9.39</v>
      </c>
      <c r="F132" s="221"/>
      <c r="G132" s="221"/>
      <c r="H132" s="221"/>
      <c r="I132" s="221"/>
      <c r="J132" s="221"/>
      <c r="K132" s="221"/>
      <c r="L132" s="221"/>
      <c r="M132" s="221"/>
      <c r="N132" s="220"/>
      <c r="O132" s="220"/>
      <c r="P132" s="220"/>
      <c r="Q132" s="220"/>
      <c r="R132" s="221"/>
      <c r="S132" s="221"/>
      <c r="T132" s="221"/>
      <c r="U132" s="221"/>
      <c r="V132" s="221"/>
      <c r="W132" s="221"/>
      <c r="X132" s="221"/>
      <c r="Y132" s="221"/>
      <c r="Z132" s="211"/>
      <c r="AA132" s="211"/>
      <c r="AB132" s="211"/>
      <c r="AC132" s="211"/>
      <c r="AD132" s="211"/>
      <c r="AE132" s="211"/>
      <c r="AF132" s="211"/>
      <c r="AG132" s="211" t="s">
        <v>138</v>
      </c>
      <c r="AH132" s="211">
        <v>5</v>
      </c>
      <c r="AI132" s="211"/>
      <c r="AJ132" s="211"/>
      <c r="AK132" s="211"/>
      <c r="AL132" s="211"/>
      <c r="AM132" s="211"/>
      <c r="AN132" s="211"/>
      <c r="AO132" s="211"/>
      <c r="AP132" s="211"/>
      <c r="AQ132" s="211"/>
      <c r="AR132" s="211"/>
      <c r="AS132" s="211"/>
      <c r="AT132" s="211"/>
      <c r="AU132" s="211"/>
      <c r="AV132" s="211"/>
      <c r="AW132" s="211"/>
      <c r="AX132" s="211"/>
      <c r="AY132" s="211"/>
      <c r="AZ132" s="211"/>
      <c r="BA132" s="211"/>
      <c r="BB132" s="211"/>
      <c r="BC132" s="211"/>
      <c r="BD132" s="211"/>
      <c r="BE132" s="211"/>
      <c r="BF132" s="211"/>
      <c r="BG132" s="211"/>
      <c r="BH132" s="211"/>
    </row>
    <row r="133" spans="1:60" outlineLevel="2" x14ac:dyDescent="0.25">
      <c r="A133" s="218"/>
      <c r="B133" s="219"/>
      <c r="C133" s="251"/>
      <c r="D133" s="244"/>
      <c r="E133" s="244"/>
      <c r="F133" s="244"/>
      <c r="G133" s="244"/>
      <c r="H133" s="221"/>
      <c r="I133" s="221"/>
      <c r="J133" s="221"/>
      <c r="K133" s="221"/>
      <c r="L133" s="221"/>
      <c r="M133" s="221"/>
      <c r="N133" s="220"/>
      <c r="O133" s="220"/>
      <c r="P133" s="220"/>
      <c r="Q133" s="220"/>
      <c r="R133" s="221"/>
      <c r="S133" s="221"/>
      <c r="T133" s="221"/>
      <c r="U133" s="221"/>
      <c r="V133" s="221"/>
      <c r="W133" s="221"/>
      <c r="X133" s="221"/>
      <c r="Y133" s="221"/>
      <c r="Z133" s="211"/>
      <c r="AA133" s="211"/>
      <c r="AB133" s="211"/>
      <c r="AC133" s="211"/>
      <c r="AD133" s="211"/>
      <c r="AE133" s="211"/>
      <c r="AF133" s="211"/>
      <c r="AG133" s="211" t="s">
        <v>140</v>
      </c>
      <c r="AH133" s="211"/>
      <c r="AI133" s="211"/>
      <c r="AJ133" s="211"/>
      <c r="AK133" s="211"/>
      <c r="AL133" s="211"/>
      <c r="AM133" s="211"/>
      <c r="AN133" s="211"/>
      <c r="AO133" s="211"/>
      <c r="AP133" s="211"/>
      <c r="AQ133" s="211"/>
      <c r="AR133" s="211"/>
      <c r="AS133" s="211"/>
      <c r="AT133" s="211"/>
      <c r="AU133" s="211"/>
      <c r="AV133" s="211"/>
      <c r="AW133" s="211"/>
      <c r="AX133" s="211"/>
      <c r="AY133" s="211"/>
      <c r="AZ133" s="211"/>
      <c r="BA133" s="211"/>
      <c r="BB133" s="211"/>
      <c r="BC133" s="211"/>
      <c r="BD133" s="211"/>
      <c r="BE133" s="211"/>
      <c r="BF133" s="211"/>
      <c r="BG133" s="211"/>
      <c r="BH133" s="211"/>
    </row>
    <row r="134" spans="1:60" outlineLevel="1" x14ac:dyDescent="0.25">
      <c r="A134" s="236">
        <v>31</v>
      </c>
      <c r="B134" s="237" t="s">
        <v>255</v>
      </c>
      <c r="C134" s="248" t="s">
        <v>256</v>
      </c>
      <c r="D134" s="238" t="s">
        <v>175</v>
      </c>
      <c r="E134" s="239">
        <v>9.39</v>
      </c>
      <c r="F134" s="240"/>
      <c r="G134" s="241">
        <f>ROUND(E134*F134,2)</f>
        <v>0</v>
      </c>
      <c r="H134" s="240"/>
      <c r="I134" s="241">
        <f>ROUND(E134*H134,2)</f>
        <v>0</v>
      </c>
      <c r="J134" s="240"/>
      <c r="K134" s="241">
        <f>ROUND(E134*J134,2)</f>
        <v>0</v>
      </c>
      <c r="L134" s="241">
        <v>21</v>
      </c>
      <c r="M134" s="241">
        <f>G134*(1+L134/100)</f>
        <v>0</v>
      </c>
      <c r="N134" s="239">
        <v>9.2000000000000003E-4</v>
      </c>
      <c r="O134" s="239">
        <f>ROUND(E134*N134,2)</f>
        <v>0.01</v>
      </c>
      <c r="P134" s="239">
        <v>0</v>
      </c>
      <c r="Q134" s="239">
        <f>ROUND(E134*P134,2)</f>
        <v>0</v>
      </c>
      <c r="R134" s="241" t="s">
        <v>251</v>
      </c>
      <c r="S134" s="241" t="s">
        <v>131</v>
      </c>
      <c r="T134" s="242" t="s">
        <v>131</v>
      </c>
      <c r="U134" s="221">
        <v>0.16</v>
      </c>
      <c r="V134" s="221">
        <f>ROUND(E134*U134,2)</f>
        <v>1.5</v>
      </c>
      <c r="W134" s="221"/>
      <c r="X134" s="221" t="s">
        <v>132</v>
      </c>
      <c r="Y134" s="221" t="s">
        <v>133</v>
      </c>
      <c r="Z134" s="211"/>
      <c r="AA134" s="211"/>
      <c r="AB134" s="211"/>
      <c r="AC134" s="211"/>
      <c r="AD134" s="211"/>
      <c r="AE134" s="211"/>
      <c r="AF134" s="211"/>
      <c r="AG134" s="211" t="s">
        <v>134</v>
      </c>
      <c r="AH134" s="211"/>
      <c r="AI134" s="211"/>
      <c r="AJ134" s="211"/>
      <c r="AK134" s="211"/>
      <c r="AL134" s="211"/>
      <c r="AM134" s="211"/>
      <c r="AN134" s="211"/>
      <c r="AO134" s="211"/>
      <c r="AP134" s="211"/>
      <c r="AQ134" s="211"/>
      <c r="AR134" s="211"/>
      <c r="AS134" s="211"/>
      <c r="AT134" s="211"/>
      <c r="AU134" s="211"/>
      <c r="AV134" s="211"/>
      <c r="AW134" s="211"/>
      <c r="AX134" s="211"/>
      <c r="AY134" s="211"/>
      <c r="AZ134" s="211"/>
      <c r="BA134" s="211"/>
      <c r="BB134" s="211"/>
      <c r="BC134" s="211"/>
      <c r="BD134" s="211"/>
      <c r="BE134" s="211"/>
      <c r="BF134" s="211"/>
      <c r="BG134" s="211"/>
      <c r="BH134" s="211"/>
    </row>
    <row r="135" spans="1:60" outlineLevel="2" x14ac:dyDescent="0.25">
      <c r="A135" s="218"/>
      <c r="B135" s="219"/>
      <c r="C135" s="250" t="s">
        <v>218</v>
      </c>
      <c r="D135" s="222"/>
      <c r="E135" s="223">
        <v>9.39</v>
      </c>
      <c r="F135" s="221"/>
      <c r="G135" s="221"/>
      <c r="H135" s="221"/>
      <c r="I135" s="221"/>
      <c r="J135" s="221"/>
      <c r="K135" s="221"/>
      <c r="L135" s="221"/>
      <c r="M135" s="221"/>
      <c r="N135" s="220"/>
      <c r="O135" s="220"/>
      <c r="P135" s="220"/>
      <c r="Q135" s="220"/>
      <c r="R135" s="221"/>
      <c r="S135" s="221"/>
      <c r="T135" s="221"/>
      <c r="U135" s="221"/>
      <c r="V135" s="221"/>
      <c r="W135" s="221"/>
      <c r="X135" s="221"/>
      <c r="Y135" s="221"/>
      <c r="Z135" s="211"/>
      <c r="AA135" s="211"/>
      <c r="AB135" s="211"/>
      <c r="AC135" s="211"/>
      <c r="AD135" s="211"/>
      <c r="AE135" s="211"/>
      <c r="AF135" s="211"/>
      <c r="AG135" s="211" t="s">
        <v>138</v>
      </c>
      <c r="AH135" s="211">
        <v>0</v>
      </c>
      <c r="AI135" s="211"/>
      <c r="AJ135" s="211"/>
      <c r="AK135" s="211"/>
      <c r="AL135" s="211"/>
      <c r="AM135" s="211"/>
      <c r="AN135" s="211"/>
      <c r="AO135" s="211"/>
      <c r="AP135" s="211"/>
      <c r="AQ135" s="211"/>
      <c r="AR135" s="211"/>
      <c r="AS135" s="211"/>
      <c r="AT135" s="211"/>
      <c r="AU135" s="211"/>
      <c r="AV135" s="211"/>
      <c r="AW135" s="211"/>
      <c r="AX135" s="211"/>
      <c r="AY135" s="211"/>
      <c r="AZ135" s="211"/>
      <c r="BA135" s="211"/>
      <c r="BB135" s="211"/>
      <c r="BC135" s="211"/>
      <c r="BD135" s="211"/>
      <c r="BE135" s="211"/>
      <c r="BF135" s="211"/>
      <c r="BG135" s="211"/>
      <c r="BH135" s="211"/>
    </row>
    <row r="136" spans="1:60" outlineLevel="2" x14ac:dyDescent="0.25">
      <c r="A136" s="218"/>
      <c r="B136" s="219"/>
      <c r="C136" s="251"/>
      <c r="D136" s="244"/>
      <c r="E136" s="244"/>
      <c r="F136" s="244"/>
      <c r="G136" s="244"/>
      <c r="H136" s="221"/>
      <c r="I136" s="221"/>
      <c r="J136" s="221"/>
      <c r="K136" s="221"/>
      <c r="L136" s="221"/>
      <c r="M136" s="221"/>
      <c r="N136" s="220"/>
      <c r="O136" s="220"/>
      <c r="P136" s="220"/>
      <c r="Q136" s="220"/>
      <c r="R136" s="221"/>
      <c r="S136" s="221"/>
      <c r="T136" s="221"/>
      <c r="U136" s="221"/>
      <c r="V136" s="221"/>
      <c r="W136" s="221"/>
      <c r="X136" s="221"/>
      <c r="Y136" s="221"/>
      <c r="Z136" s="211"/>
      <c r="AA136" s="211"/>
      <c r="AB136" s="211"/>
      <c r="AC136" s="211"/>
      <c r="AD136" s="211"/>
      <c r="AE136" s="211"/>
      <c r="AF136" s="211"/>
      <c r="AG136" s="211" t="s">
        <v>140</v>
      </c>
      <c r="AH136" s="211"/>
      <c r="AI136" s="211"/>
      <c r="AJ136" s="211"/>
      <c r="AK136" s="211"/>
      <c r="AL136" s="211"/>
      <c r="AM136" s="211"/>
      <c r="AN136" s="211"/>
      <c r="AO136" s="211"/>
      <c r="AP136" s="211"/>
      <c r="AQ136" s="211"/>
      <c r="AR136" s="211"/>
      <c r="AS136" s="211"/>
      <c r="AT136" s="211"/>
      <c r="AU136" s="211"/>
      <c r="AV136" s="211"/>
      <c r="AW136" s="211"/>
      <c r="AX136" s="211"/>
      <c r="AY136" s="211"/>
      <c r="AZ136" s="211"/>
      <c r="BA136" s="211"/>
      <c r="BB136" s="211"/>
      <c r="BC136" s="211"/>
      <c r="BD136" s="211"/>
      <c r="BE136" s="211"/>
      <c r="BF136" s="211"/>
      <c r="BG136" s="211"/>
      <c r="BH136" s="211"/>
    </row>
    <row r="137" spans="1:60" outlineLevel="1" x14ac:dyDescent="0.25">
      <c r="A137" s="236">
        <v>32</v>
      </c>
      <c r="B137" s="237" t="s">
        <v>257</v>
      </c>
      <c r="C137" s="248" t="s">
        <v>258</v>
      </c>
      <c r="D137" s="238" t="s">
        <v>170</v>
      </c>
      <c r="E137" s="239">
        <v>15.65</v>
      </c>
      <c r="F137" s="240"/>
      <c r="G137" s="241">
        <f>ROUND(E137*F137,2)</f>
        <v>0</v>
      </c>
      <c r="H137" s="240"/>
      <c r="I137" s="241">
        <f>ROUND(E137*H137,2)</f>
        <v>0</v>
      </c>
      <c r="J137" s="240"/>
      <c r="K137" s="241">
        <f>ROUND(E137*J137,2)</f>
        <v>0</v>
      </c>
      <c r="L137" s="241">
        <v>21</v>
      </c>
      <c r="M137" s="241">
        <f>G137*(1+L137/100)</f>
        <v>0</v>
      </c>
      <c r="N137" s="239">
        <v>3.3E-4</v>
      </c>
      <c r="O137" s="239">
        <f>ROUND(E137*N137,2)</f>
        <v>0.01</v>
      </c>
      <c r="P137" s="239">
        <v>0</v>
      </c>
      <c r="Q137" s="239">
        <f>ROUND(E137*P137,2)</f>
        <v>0</v>
      </c>
      <c r="R137" s="241" t="s">
        <v>251</v>
      </c>
      <c r="S137" s="241" t="s">
        <v>131</v>
      </c>
      <c r="T137" s="242" t="s">
        <v>131</v>
      </c>
      <c r="U137" s="221">
        <v>0.1</v>
      </c>
      <c r="V137" s="221">
        <f>ROUND(E137*U137,2)</f>
        <v>1.57</v>
      </c>
      <c r="W137" s="221"/>
      <c r="X137" s="221" t="s">
        <v>132</v>
      </c>
      <c r="Y137" s="221" t="s">
        <v>133</v>
      </c>
      <c r="Z137" s="211"/>
      <c r="AA137" s="211"/>
      <c r="AB137" s="211"/>
      <c r="AC137" s="211"/>
      <c r="AD137" s="211"/>
      <c r="AE137" s="211"/>
      <c r="AF137" s="211"/>
      <c r="AG137" s="211" t="s">
        <v>134</v>
      </c>
      <c r="AH137" s="211"/>
      <c r="AI137" s="211"/>
      <c r="AJ137" s="211"/>
      <c r="AK137" s="211"/>
      <c r="AL137" s="211"/>
      <c r="AM137" s="211"/>
      <c r="AN137" s="211"/>
      <c r="AO137" s="211"/>
      <c r="AP137" s="211"/>
      <c r="AQ137" s="211"/>
      <c r="AR137" s="211"/>
      <c r="AS137" s="211"/>
      <c r="AT137" s="211"/>
      <c r="AU137" s="211"/>
      <c r="AV137" s="211"/>
      <c r="AW137" s="211"/>
      <c r="AX137" s="211"/>
      <c r="AY137" s="211"/>
      <c r="AZ137" s="211"/>
      <c r="BA137" s="211"/>
      <c r="BB137" s="211"/>
      <c r="BC137" s="211"/>
      <c r="BD137" s="211"/>
      <c r="BE137" s="211"/>
      <c r="BF137" s="211"/>
      <c r="BG137" s="211"/>
      <c r="BH137" s="211"/>
    </row>
    <row r="138" spans="1:60" outlineLevel="2" x14ac:dyDescent="0.25">
      <c r="A138" s="218"/>
      <c r="B138" s="219"/>
      <c r="C138" s="250" t="s">
        <v>259</v>
      </c>
      <c r="D138" s="222"/>
      <c r="E138" s="223">
        <v>15.65</v>
      </c>
      <c r="F138" s="221"/>
      <c r="G138" s="221"/>
      <c r="H138" s="221"/>
      <c r="I138" s="221"/>
      <c r="J138" s="221"/>
      <c r="K138" s="221"/>
      <c r="L138" s="221"/>
      <c r="M138" s="221"/>
      <c r="N138" s="220"/>
      <c r="O138" s="220"/>
      <c r="P138" s="220"/>
      <c r="Q138" s="220"/>
      <c r="R138" s="221"/>
      <c r="S138" s="221"/>
      <c r="T138" s="221"/>
      <c r="U138" s="221"/>
      <c r="V138" s="221"/>
      <c r="W138" s="221"/>
      <c r="X138" s="221"/>
      <c r="Y138" s="221"/>
      <c r="Z138" s="211"/>
      <c r="AA138" s="211"/>
      <c r="AB138" s="211"/>
      <c r="AC138" s="211"/>
      <c r="AD138" s="211"/>
      <c r="AE138" s="211"/>
      <c r="AF138" s="211"/>
      <c r="AG138" s="211" t="s">
        <v>138</v>
      </c>
      <c r="AH138" s="211">
        <v>0</v>
      </c>
      <c r="AI138" s="211"/>
      <c r="AJ138" s="211"/>
      <c r="AK138" s="211"/>
      <c r="AL138" s="211"/>
      <c r="AM138" s="211"/>
      <c r="AN138" s="211"/>
      <c r="AO138" s="211"/>
      <c r="AP138" s="211"/>
      <c r="AQ138" s="211"/>
      <c r="AR138" s="211"/>
      <c r="AS138" s="211"/>
      <c r="AT138" s="211"/>
      <c r="AU138" s="211"/>
      <c r="AV138" s="211"/>
      <c r="AW138" s="211"/>
      <c r="AX138" s="211"/>
      <c r="AY138" s="211"/>
      <c r="AZ138" s="211"/>
      <c r="BA138" s="211"/>
      <c r="BB138" s="211"/>
      <c r="BC138" s="211"/>
      <c r="BD138" s="211"/>
      <c r="BE138" s="211"/>
      <c r="BF138" s="211"/>
      <c r="BG138" s="211"/>
      <c r="BH138" s="211"/>
    </row>
    <row r="139" spans="1:60" outlineLevel="2" x14ac:dyDescent="0.25">
      <c r="A139" s="218"/>
      <c r="B139" s="219"/>
      <c r="C139" s="251"/>
      <c r="D139" s="244"/>
      <c r="E139" s="244"/>
      <c r="F139" s="244"/>
      <c r="G139" s="244"/>
      <c r="H139" s="221"/>
      <c r="I139" s="221"/>
      <c r="J139" s="221"/>
      <c r="K139" s="221"/>
      <c r="L139" s="221"/>
      <c r="M139" s="221"/>
      <c r="N139" s="220"/>
      <c r="O139" s="220"/>
      <c r="P139" s="220"/>
      <c r="Q139" s="220"/>
      <c r="R139" s="221"/>
      <c r="S139" s="221"/>
      <c r="T139" s="221"/>
      <c r="U139" s="221"/>
      <c r="V139" s="221"/>
      <c r="W139" s="221"/>
      <c r="X139" s="221"/>
      <c r="Y139" s="221"/>
      <c r="Z139" s="211"/>
      <c r="AA139" s="211"/>
      <c r="AB139" s="211"/>
      <c r="AC139" s="211"/>
      <c r="AD139" s="211"/>
      <c r="AE139" s="211"/>
      <c r="AF139" s="211"/>
      <c r="AG139" s="211" t="s">
        <v>140</v>
      </c>
      <c r="AH139" s="211"/>
      <c r="AI139" s="211"/>
      <c r="AJ139" s="211"/>
      <c r="AK139" s="211"/>
      <c r="AL139" s="211"/>
      <c r="AM139" s="211"/>
      <c r="AN139" s="211"/>
      <c r="AO139" s="211"/>
      <c r="AP139" s="211"/>
      <c r="AQ139" s="211"/>
      <c r="AR139" s="211"/>
      <c r="AS139" s="211"/>
      <c r="AT139" s="211"/>
      <c r="AU139" s="211"/>
      <c r="AV139" s="211"/>
      <c r="AW139" s="211"/>
      <c r="AX139" s="211"/>
      <c r="AY139" s="211"/>
      <c r="AZ139" s="211"/>
      <c r="BA139" s="211"/>
      <c r="BB139" s="211"/>
      <c r="BC139" s="211"/>
      <c r="BD139" s="211"/>
      <c r="BE139" s="211"/>
      <c r="BF139" s="211"/>
      <c r="BG139" s="211"/>
      <c r="BH139" s="211"/>
    </row>
    <row r="140" spans="1:60" outlineLevel="1" x14ac:dyDescent="0.25">
      <c r="A140" s="236">
        <v>33</v>
      </c>
      <c r="B140" s="237" t="s">
        <v>260</v>
      </c>
      <c r="C140" s="248" t="s">
        <v>261</v>
      </c>
      <c r="D140" s="238" t="s">
        <v>154</v>
      </c>
      <c r="E140" s="239">
        <v>5.9249999999999997E-2</v>
      </c>
      <c r="F140" s="240"/>
      <c r="G140" s="241">
        <f>ROUND(E140*F140,2)</f>
        <v>0</v>
      </c>
      <c r="H140" s="240"/>
      <c r="I140" s="241">
        <f>ROUND(E140*H140,2)</f>
        <v>0</v>
      </c>
      <c r="J140" s="240"/>
      <c r="K140" s="241">
        <f>ROUND(E140*J140,2)</f>
        <v>0</v>
      </c>
      <c r="L140" s="241">
        <v>21</v>
      </c>
      <c r="M140" s="241">
        <f>G140*(1+L140/100)</f>
        <v>0</v>
      </c>
      <c r="N140" s="239">
        <v>0</v>
      </c>
      <c r="O140" s="239">
        <f>ROUND(E140*N140,2)</f>
        <v>0</v>
      </c>
      <c r="P140" s="239">
        <v>0</v>
      </c>
      <c r="Q140" s="239">
        <f>ROUND(E140*P140,2)</f>
        <v>0</v>
      </c>
      <c r="R140" s="241" t="s">
        <v>251</v>
      </c>
      <c r="S140" s="241" t="s">
        <v>131</v>
      </c>
      <c r="T140" s="242" t="s">
        <v>131</v>
      </c>
      <c r="U140" s="221">
        <v>1.5669999999999999</v>
      </c>
      <c r="V140" s="221">
        <f>ROUND(E140*U140,2)</f>
        <v>0.09</v>
      </c>
      <c r="W140" s="221"/>
      <c r="X140" s="221" t="s">
        <v>246</v>
      </c>
      <c r="Y140" s="221" t="s">
        <v>133</v>
      </c>
      <c r="Z140" s="211"/>
      <c r="AA140" s="211"/>
      <c r="AB140" s="211"/>
      <c r="AC140" s="211"/>
      <c r="AD140" s="211"/>
      <c r="AE140" s="211"/>
      <c r="AF140" s="211"/>
      <c r="AG140" s="211" t="s">
        <v>247</v>
      </c>
      <c r="AH140" s="211"/>
      <c r="AI140" s="211"/>
      <c r="AJ140" s="211"/>
      <c r="AK140" s="211"/>
      <c r="AL140" s="211"/>
      <c r="AM140" s="211"/>
      <c r="AN140" s="211"/>
      <c r="AO140" s="211"/>
      <c r="AP140" s="211"/>
      <c r="AQ140" s="211"/>
      <c r="AR140" s="211"/>
      <c r="AS140" s="211"/>
      <c r="AT140" s="211"/>
      <c r="AU140" s="211"/>
      <c r="AV140" s="211"/>
      <c r="AW140" s="211"/>
      <c r="AX140" s="211"/>
      <c r="AY140" s="211"/>
      <c r="AZ140" s="211"/>
      <c r="BA140" s="211"/>
      <c r="BB140" s="211"/>
      <c r="BC140" s="211"/>
      <c r="BD140" s="211"/>
      <c r="BE140" s="211"/>
      <c r="BF140" s="211"/>
      <c r="BG140" s="211"/>
      <c r="BH140" s="211"/>
    </row>
    <row r="141" spans="1:60" outlineLevel="2" x14ac:dyDescent="0.25">
      <c r="A141" s="218"/>
      <c r="B141" s="219"/>
      <c r="C141" s="249" t="s">
        <v>262</v>
      </c>
      <c r="D141" s="243"/>
      <c r="E141" s="243"/>
      <c r="F141" s="243"/>
      <c r="G141" s="243"/>
      <c r="H141" s="221"/>
      <c r="I141" s="221"/>
      <c r="J141" s="221"/>
      <c r="K141" s="221"/>
      <c r="L141" s="221"/>
      <c r="M141" s="221"/>
      <c r="N141" s="220"/>
      <c r="O141" s="220"/>
      <c r="P141" s="220"/>
      <c r="Q141" s="220"/>
      <c r="R141" s="221"/>
      <c r="S141" s="221"/>
      <c r="T141" s="221"/>
      <c r="U141" s="221"/>
      <c r="V141" s="221"/>
      <c r="W141" s="221"/>
      <c r="X141" s="221"/>
      <c r="Y141" s="221"/>
      <c r="Z141" s="211"/>
      <c r="AA141" s="211"/>
      <c r="AB141" s="211"/>
      <c r="AC141" s="211"/>
      <c r="AD141" s="211"/>
      <c r="AE141" s="211"/>
      <c r="AF141" s="211"/>
      <c r="AG141" s="211" t="s">
        <v>136</v>
      </c>
      <c r="AH141" s="211"/>
      <c r="AI141" s="211"/>
      <c r="AJ141" s="211"/>
      <c r="AK141" s="211"/>
      <c r="AL141" s="211"/>
      <c r="AM141" s="211"/>
      <c r="AN141" s="211"/>
      <c r="AO141" s="211"/>
      <c r="AP141" s="211"/>
      <c r="AQ141" s="211"/>
      <c r="AR141" s="211"/>
      <c r="AS141" s="211"/>
      <c r="AT141" s="211"/>
      <c r="AU141" s="211"/>
      <c r="AV141" s="211"/>
      <c r="AW141" s="211"/>
      <c r="AX141" s="211"/>
      <c r="AY141" s="211"/>
      <c r="AZ141" s="211"/>
      <c r="BA141" s="211"/>
      <c r="BB141" s="211"/>
      <c r="BC141" s="211"/>
      <c r="BD141" s="211"/>
      <c r="BE141" s="211"/>
      <c r="BF141" s="211"/>
      <c r="BG141" s="211"/>
      <c r="BH141" s="211"/>
    </row>
    <row r="142" spans="1:60" outlineLevel="2" x14ac:dyDescent="0.25">
      <c r="A142" s="218"/>
      <c r="B142" s="219"/>
      <c r="C142" s="251"/>
      <c r="D142" s="244"/>
      <c r="E142" s="244"/>
      <c r="F142" s="244"/>
      <c r="G142" s="244"/>
      <c r="H142" s="221"/>
      <c r="I142" s="221"/>
      <c r="J142" s="221"/>
      <c r="K142" s="221"/>
      <c r="L142" s="221"/>
      <c r="M142" s="221"/>
      <c r="N142" s="220"/>
      <c r="O142" s="220"/>
      <c r="P142" s="220"/>
      <c r="Q142" s="220"/>
      <c r="R142" s="221"/>
      <c r="S142" s="221"/>
      <c r="T142" s="221"/>
      <c r="U142" s="221"/>
      <c r="V142" s="221"/>
      <c r="W142" s="221"/>
      <c r="X142" s="221"/>
      <c r="Y142" s="221"/>
      <c r="Z142" s="211"/>
      <c r="AA142" s="211"/>
      <c r="AB142" s="211"/>
      <c r="AC142" s="211"/>
      <c r="AD142" s="211"/>
      <c r="AE142" s="211"/>
      <c r="AF142" s="211"/>
      <c r="AG142" s="211" t="s">
        <v>140</v>
      </c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1"/>
      <c r="AV142" s="211"/>
      <c r="AW142" s="211"/>
      <c r="AX142" s="211"/>
      <c r="AY142" s="211"/>
      <c r="AZ142" s="211"/>
      <c r="BA142" s="211"/>
      <c r="BB142" s="211"/>
      <c r="BC142" s="211"/>
      <c r="BD142" s="211"/>
      <c r="BE142" s="211"/>
      <c r="BF142" s="211"/>
      <c r="BG142" s="211"/>
      <c r="BH142" s="211"/>
    </row>
    <row r="143" spans="1:60" ht="13" x14ac:dyDescent="0.25">
      <c r="A143" s="229" t="s">
        <v>125</v>
      </c>
      <c r="B143" s="230" t="s">
        <v>88</v>
      </c>
      <c r="C143" s="247" t="s">
        <v>89</v>
      </c>
      <c r="D143" s="231"/>
      <c r="E143" s="232"/>
      <c r="F143" s="233"/>
      <c r="G143" s="233">
        <f>SUMIF(AG144:AG152,"&lt;&gt;NOR",G144:G152)</f>
        <v>0</v>
      </c>
      <c r="H143" s="233"/>
      <c r="I143" s="233">
        <f>SUM(I144:I152)</f>
        <v>0</v>
      </c>
      <c r="J143" s="233"/>
      <c r="K143" s="233">
        <f>SUM(K144:K152)</f>
        <v>0</v>
      </c>
      <c r="L143" s="233"/>
      <c r="M143" s="233">
        <f>SUM(M144:M152)</f>
        <v>0</v>
      </c>
      <c r="N143" s="232"/>
      <c r="O143" s="232">
        <f>SUM(O144:O152)</f>
        <v>0.05</v>
      </c>
      <c r="P143" s="232"/>
      <c r="Q143" s="232">
        <f>SUM(Q144:Q152)</f>
        <v>0</v>
      </c>
      <c r="R143" s="233"/>
      <c r="S143" s="233"/>
      <c r="T143" s="234"/>
      <c r="U143" s="228"/>
      <c r="V143" s="228">
        <f>SUM(V144:V152)</f>
        <v>2.71</v>
      </c>
      <c r="W143" s="228"/>
      <c r="X143" s="228"/>
      <c r="Y143" s="228"/>
      <c r="AG143" t="s">
        <v>126</v>
      </c>
    </row>
    <row r="144" spans="1:60" outlineLevel="1" x14ac:dyDescent="0.25">
      <c r="A144" s="236">
        <v>34</v>
      </c>
      <c r="B144" s="237" t="s">
        <v>263</v>
      </c>
      <c r="C144" s="248" t="s">
        <v>264</v>
      </c>
      <c r="D144" s="238" t="s">
        <v>175</v>
      </c>
      <c r="E144" s="239">
        <v>9.39</v>
      </c>
      <c r="F144" s="240"/>
      <c r="G144" s="241">
        <f>ROUND(E144*F144,2)</f>
        <v>0</v>
      </c>
      <c r="H144" s="240"/>
      <c r="I144" s="241">
        <f>ROUND(E144*H144,2)</f>
        <v>0</v>
      </c>
      <c r="J144" s="240"/>
      <c r="K144" s="241">
        <f>ROUND(E144*J144,2)</f>
        <v>0</v>
      </c>
      <c r="L144" s="241">
        <v>21</v>
      </c>
      <c r="M144" s="241">
        <f>G144*(1+L144/100)</f>
        <v>0</v>
      </c>
      <c r="N144" s="239">
        <v>3.0000000000000001E-3</v>
      </c>
      <c r="O144" s="239">
        <f>ROUND(E144*N144,2)</f>
        <v>0.03</v>
      </c>
      <c r="P144" s="239">
        <v>0</v>
      </c>
      <c r="Q144" s="239">
        <f>ROUND(E144*P144,2)</f>
        <v>0</v>
      </c>
      <c r="R144" s="241" t="s">
        <v>265</v>
      </c>
      <c r="S144" s="241" t="s">
        <v>131</v>
      </c>
      <c r="T144" s="242" t="s">
        <v>131</v>
      </c>
      <c r="U144" s="221">
        <v>0.28000000000000003</v>
      </c>
      <c r="V144" s="221">
        <f>ROUND(E144*U144,2)</f>
        <v>2.63</v>
      </c>
      <c r="W144" s="221"/>
      <c r="X144" s="221" t="s">
        <v>132</v>
      </c>
      <c r="Y144" s="221" t="s">
        <v>133</v>
      </c>
      <c r="Z144" s="211"/>
      <c r="AA144" s="211"/>
      <c r="AB144" s="211"/>
      <c r="AC144" s="211"/>
      <c r="AD144" s="211"/>
      <c r="AE144" s="211"/>
      <c r="AF144" s="211"/>
      <c r="AG144" s="211" t="s">
        <v>134</v>
      </c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1"/>
      <c r="AV144" s="211"/>
      <c r="AW144" s="211"/>
      <c r="AX144" s="211"/>
      <c r="AY144" s="211"/>
      <c r="AZ144" s="211"/>
      <c r="BA144" s="211"/>
      <c r="BB144" s="211"/>
      <c r="BC144" s="211"/>
      <c r="BD144" s="211"/>
      <c r="BE144" s="211"/>
      <c r="BF144" s="211"/>
      <c r="BG144" s="211"/>
      <c r="BH144" s="211"/>
    </row>
    <row r="145" spans="1:60" outlineLevel="2" x14ac:dyDescent="0.25">
      <c r="A145" s="218"/>
      <c r="B145" s="219"/>
      <c r="C145" s="250" t="s">
        <v>218</v>
      </c>
      <c r="D145" s="222"/>
      <c r="E145" s="223">
        <v>9.39</v>
      </c>
      <c r="F145" s="221"/>
      <c r="G145" s="221"/>
      <c r="H145" s="221"/>
      <c r="I145" s="221"/>
      <c r="J145" s="221"/>
      <c r="K145" s="221"/>
      <c r="L145" s="221"/>
      <c r="M145" s="221"/>
      <c r="N145" s="220"/>
      <c r="O145" s="220"/>
      <c r="P145" s="220"/>
      <c r="Q145" s="220"/>
      <c r="R145" s="221"/>
      <c r="S145" s="221"/>
      <c r="T145" s="221"/>
      <c r="U145" s="221"/>
      <c r="V145" s="221"/>
      <c r="W145" s="221"/>
      <c r="X145" s="221"/>
      <c r="Y145" s="221"/>
      <c r="Z145" s="211"/>
      <c r="AA145" s="211"/>
      <c r="AB145" s="211"/>
      <c r="AC145" s="211"/>
      <c r="AD145" s="211"/>
      <c r="AE145" s="211"/>
      <c r="AF145" s="211"/>
      <c r="AG145" s="211" t="s">
        <v>138</v>
      </c>
      <c r="AH145" s="211">
        <v>0</v>
      </c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1"/>
      <c r="AV145" s="211"/>
      <c r="AW145" s="211"/>
      <c r="AX145" s="211"/>
      <c r="AY145" s="211"/>
      <c r="AZ145" s="211"/>
      <c r="BA145" s="211"/>
      <c r="BB145" s="211"/>
      <c r="BC145" s="211"/>
      <c r="BD145" s="211"/>
      <c r="BE145" s="211"/>
      <c r="BF145" s="211"/>
      <c r="BG145" s="211"/>
      <c r="BH145" s="211"/>
    </row>
    <row r="146" spans="1:60" outlineLevel="2" x14ac:dyDescent="0.25">
      <c r="A146" s="218"/>
      <c r="B146" s="219"/>
      <c r="C146" s="251"/>
      <c r="D146" s="244"/>
      <c r="E146" s="244"/>
      <c r="F146" s="244"/>
      <c r="G146" s="244"/>
      <c r="H146" s="221"/>
      <c r="I146" s="221"/>
      <c r="J146" s="221"/>
      <c r="K146" s="221"/>
      <c r="L146" s="221"/>
      <c r="M146" s="221"/>
      <c r="N146" s="220"/>
      <c r="O146" s="220"/>
      <c r="P146" s="220"/>
      <c r="Q146" s="220"/>
      <c r="R146" s="221"/>
      <c r="S146" s="221"/>
      <c r="T146" s="221"/>
      <c r="U146" s="221"/>
      <c r="V146" s="221"/>
      <c r="W146" s="221"/>
      <c r="X146" s="221"/>
      <c r="Y146" s="221"/>
      <c r="Z146" s="211"/>
      <c r="AA146" s="211"/>
      <c r="AB146" s="211"/>
      <c r="AC146" s="211"/>
      <c r="AD146" s="211"/>
      <c r="AE146" s="211"/>
      <c r="AF146" s="211"/>
      <c r="AG146" s="211" t="s">
        <v>140</v>
      </c>
      <c r="AH146" s="211"/>
      <c r="AI146" s="211"/>
      <c r="AJ146" s="211"/>
      <c r="AK146" s="211"/>
      <c r="AL146" s="211"/>
      <c r="AM146" s="211"/>
      <c r="AN146" s="211"/>
      <c r="AO146" s="211"/>
      <c r="AP146" s="211"/>
      <c r="AQ146" s="211"/>
      <c r="AR146" s="211"/>
      <c r="AS146" s="211"/>
      <c r="AT146" s="211"/>
      <c r="AU146" s="211"/>
      <c r="AV146" s="211"/>
      <c r="AW146" s="211"/>
      <c r="AX146" s="211"/>
      <c r="AY146" s="211"/>
      <c r="AZ146" s="211"/>
      <c r="BA146" s="211"/>
      <c r="BB146" s="211"/>
      <c r="BC146" s="211"/>
      <c r="BD146" s="211"/>
      <c r="BE146" s="211"/>
      <c r="BF146" s="211"/>
      <c r="BG146" s="211"/>
      <c r="BH146" s="211"/>
    </row>
    <row r="147" spans="1:60" ht="20" outlineLevel="1" x14ac:dyDescent="0.25">
      <c r="A147" s="236">
        <v>35</v>
      </c>
      <c r="B147" s="237" t="s">
        <v>266</v>
      </c>
      <c r="C147" s="248" t="s">
        <v>267</v>
      </c>
      <c r="D147" s="238" t="s">
        <v>175</v>
      </c>
      <c r="E147" s="239">
        <v>10.329000000000001</v>
      </c>
      <c r="F147" s="240"/>
      <c r="G147" s="241">
        <f>ROUND(E147*F147,2)</f>
        <v>0</v>
      </c>
      <c r="H147" s="240"/>
      <c r="I147" s="241">
        <f>ROUND(E147*H147,2)</f>
        <v>0</v>
      </c>
      <c r="J147" s="240"/>
      <c r="K147" s="241">
        <f>ROUND(E147*J147,2)</f>
        <v>0</v>
      </c>
      <c r="L147" s="241">
        <v>21</v>
      </c>
      <c r="M147" s="241">
        <f>G147*(1+L147/100)</f>
        <v>0</v>
      </c>
      <c r="N147" s="239">
        <v>1.65E-3</v>
      </c>
      <c r="O147" s="239">
        <f>ROUND(E147*N147,2)</f>
        <v>0.02</v>
      </c>
      <c r="P147" s="239">
        <v>0</v>
      </c>
      <c r="Q147" s="239">
        <f>ROUND(E147*P147,2)</f>
        <v>0</v>
      </c>
      <c r="R147" s="241" t="s">
        <v>190</v>
      </c>
      <c r="S147" s="241" t="s">
        <v>131</v>
      </c>
      <c r="T147" s="242" t="s">
        <v>131</v>
      </c>
      <c r="U147" s="221">
        <v>0</v>
      </c>
      <c r="V147" s="221">
        <f>ROUND(E147*U147,2)</f>
        <v>0</v>
      </c>
      <c r="W147" s="221"/>
      <c r="X147" s="221" t="s">
        <v>191</v>
      </c>
      <c r="Y147" s="221" t="s">
        <v>133</v>
      </c>
      <c r="Z147" s="211"/>
      <c r="AA147" s="211"/>
      <c r="AB147" s="211"/>
      <c r="AC147" s="211"/>
      <c r="AD147" s="211"/>
      <c r="AE147" s="211"/>
      <c r="AF147" s="211"/>
      <c r="AG147" s="211" t="s">
        <v>192</v>
      </c>
      <c r="AH147" s="211"/>
      <c r="AI147" s="211"/>
      <c r="AJ147" s="211"/>
      <c r="AK147" s="211"/>
      <c r="AL147" s="211"/>
      <c r="AM147" s="211"/>
      <c r="AN147" s="211"/>
      <c r="AO147" s="211"/>
      <c r="AP147" s="211"/>
      <c r="AQ147" s="211"/>
      <c r="AR147" s="211"/>
      <c r="AS147" s="211"/>
      <c r="AT147" s="211"/>
      <c r="AU147" s="211"/>
      <c r="AV147" s="211"/>
      <c r="AW147" s="211"/>
      <c r="AX147" s="211"/>
      <c r="AY147" s="211"/>
      <c r="AZ147" s="211"/>
      <c r="BA147" s="211"/>
      <c r="BB147" s="211"/>
      <c r="BC147" s="211"/>
      <c r="BD147" s="211"/>
      <c r="BE147" s="211"/>
      <c r="BF147" s="211"/>
      <c r="BG147" s="211"/>
      <c r="BH147" s="211"/>
    </row>
    <row r="148" spans="1:60" outlineLevel="2" x14ac:dyDescent="0.25">
      <c r="A148" s="218"/>
      <c r="B148" s="219"/>
      <c r="C148" s="250" t="s">
        <v>268</v>
      </c>
      <c r="D148" s="222"/>
      <c r="E148" s="223">
        <v>10.329000000000001</v>
      </c>
      <c r="F148" s="221"/>
      <c r="G148" s="221"/>
      <c r="H148" s="221"/>
      <c r="I148" s="221"/>
      <c r="J148" s="221"/>
      <c r="K148" s="221"/>
      <c r="L148" s="221"/>
      <c r="M148" s="221"/>
      <c r="N148" s="220"/>
      <c r="O148" s="220"/>
      <c r="P148" s="220"/>
      <c r="Q148" s="220"/>
      <c r="R148" s="221"/>
      <c r="S148" s="221"/>
      <c r="T148" s="221"/>
      <c r="U148" s="221"/>
      <c r="V148" s="221"/>
      <c r="W148" s="221"/>
      <c r="X148" s="221"/>
      <c r="Y148" s="221"/>
      <c r="Z148" s="211"/>
      <c r="AA148" s="211"/>
      <c r="AB148" s="211"/>
      <c r="AC148" s="211"/>
      <c r="AD148" s="211"/>
      <c r="AE148" s="211"/>
      <c r="AF148" s="211"/>
      <c r="AG148" s="211" t="s">
        <v>138</v>
      </c>
      <c r="AH148" s="211">
        <v>0</v>
      </c>
      <c r="AI148" s="211"/>
      <c r="AJ148" s="211"/>
      <c r="AK148" s="211"/>
      <c r="AL148" s="211"/>
      <c r="AM148" s="211"/>
      <c r="AN148" s="211"/>
      <c r="AO148" s="211"/>
      <c r="AP148" s="211"/>
      <c r="AQ148" s="211"/>
      <c r="AR148" s="211"/>
      <c r="AS148" s="211"/>
      <c r="AT148" s="211"/>
      <c r="AU148" s="211"/>
      <c r="AV148" s="211"/>
      <c r="AW148" s="211"/>
      <c r="AX148" s="211"/>
      <c r="AY148" s="211"/>
      <c r="AZ148" s="211"/>
      <c r="BA148" s="211"/>
      <c r="BB148" s="211"/>
      <c r="BC148" s="211"/>
      <c r="BD148" s="211"/>
      <c r="BE148" s="211"/>
      <c r="BF148" s="211"/>
      <c r="BG148" s="211"/>
      <c r="BH148" s="211"/>
    </row>
    <row r="149" spans="1:60" outlineLevel="2" x14ac:dyDescent="0.25">
      <c r="A149" s="218"/>
      <c r="B149" s="219"/>
      <c r="C149" s="251"/>
      <c r="D149" s="244"/>
      <c r="E149" s="244"/>
      <c r="F149" s="244"/>
      <c r="G149" s="244"/>
      <c r="H149" s="221"/>
      <c r="I149" s="221"/>
      <c r="J149" s="221"/>
      <c r="K149" s="221"/>
      <c r="L149" s="221"/>
      <c r="M149" s="221"/>
      <c r="N149" s="220"/>
      <c r="O149" s="220"/>
      <c r="P149" s="220"/>
      <c r="Q149" s="220"/>
      <c r="R149" s="221"/>
      <c r="S149" s="221"/>
      <c r="T149" s="221"/>
      <c r="U149" s="221"/>
      <c r="V149" s="221"/>
      <c r="W149" s="221"/>
      <c r="X149" s="221"/>
      <c r="Y149" s="221"/>
      <c r="Z149" s="211"/>
      <c r="AA149" s="211"/>
      <c r="AB149" s="211"/>
      <c r="AC149" s="211"/>
      <c r="AD149" s="211"/>
      <c r="AE149" s="211"/>
      <c r="AF149" s="211"/>
      <c r="AG149" s="211" t="s">
        <v>140</v>
      </c>
      <c r="AH149" s="211"/>
      <c r="AI149" s="211"/>
      <c r="AJ149" s="211"/>
      <c r="AK149" s="211"/>
      <c r="AL149" s="211"/>
      <c r="AM149" s="211"/>
      <c r="AN149" s="211"/>
      <c r="AO149" s="211"/>
      <c r="AP149" s="211"/>
      <c r="AQ149" s="211"/>
      <c r="AR149" s="211"/>
      <c r="AS149" s="211"/>
      <c r="AT149" s="211"/>
      <c r="AU149" s="211"/>
      <c r="AV149" s="211"/>
      <c r="AW149" s="211"/>
      <c r="AX149" s="211"/>
      <c r="AY149" s="211"/>
      <c r="AZ149" s="211"/>
      <c r="BA149" s="211"/>
      <c r="BB149" s="211"/>
      <c r="BC149" s="211"/>
      <c r="BD149" s="211"/>
      <c r="BE149" s="211"/>
      <c r="BF149" s="211"/>
      <c r="BG149" s="211"/>
      <c r="BH149" s="211"/>
    </row>
    <row r="150" spans="1:60" outlineLevel="1" x14ac:dyDescent="0.25">
      <c r="A150" s="236">
        <v>36</v>
      </c>
      <c r="B150" s="237" t="s">
        <v>269</v>
      </c>
      <c r="C150" s="248" t="s">
        <v>270</v>
      </c>
      <c r="D150" s="238" t="s">
        <v>154</v>
      </c>
      <c r="E150" s="239">
        <v>4.521E-2</v>
      </c>
      <c r="F150" s="240"/>
      <c r="G150" s="241">
        <f>ROUND(E150*F150,2)</f>
        <v>0</v>
      </c>
      <c r="H150" s="240"/>
      <c r="I150" s="241">
        <f>ROUND(E150*H150,2)</f>
        <v>0</v>
      </c>
      <c r="J150" s="240"/>
      <c r="K150" s="241">
        <f>ROUND(E150*J150,2)</f>
        <v>0</v>
      </c>
      <c r="L150" s="241">
        <v>21</v>
      </c>
      <c r="M150" s="241">
        <f>G150*(1+L150/100)</f>
        <v>0</v>
      </c>
      <c r="N150" s="239">
        <v>0</v>
      </c>
      <c r="O150" s="239">
        <f>ROUND(E150*N150,2)</f>
        <v>0</v>
      </c>
      <c r="P150" s="239">
        <v>0</v>
      </c>
      <c r="Q150" s="239">
        <f>ROUND(E150*P150,2)</f>
        <v>0</v>
      </c>
      <c r="R150" s="241" t="s">
        <v>265</v>
      </c>
      <c r="S150" s="241" t="s">
        <v>131</v>
      </c>
      <c r="T150" s="242" t="s">
        <v>131</v>
      </c>
      <c r="U150" s="221">
        <v>1.74</v>
      </c>
      <c r="V150" s="221">
        <f>ROUND(E150*U150,2)</f>
        <v>0.08</v>
      </c>
      <c r="W150" s="221"/>
      <c r="X150" s="221" t="s">
        <v>246</v>
      </c>
      <c r="Y150" s="221" t="s">
        <v>133</v>
      </c>
      <c r="Z150" s="211"/>
      <c r="AA150" s="211"/>
      <c r="AB150" s="211"/>
      <c r="AC150" s="211"/>
      <c r="AD150" s="211"/>
      <c r="AE150" s="211"/>
      <c r="AF150" s="211"/>
      <c r="AG150" s="211" t="s">
        <v>247</v>
      </c>
      <c r="AH150" s="211"/>
      <c r="AI150" s="211"/>
      <c r="AJ150" s="211"/>
      <c r="AK150" s="211"/>
      <c r="AL150" s="211"/>
      <c r="AM150" s="211"/>
      <c r="AN150" s="211"/>
      <c r="AO150" s="211"/>
      <c r="AP150" s="211"/>
      <c r="AQ150" s="211"/>
      <c r="AR150" s="211"/>
      <c r="AS150" s="211"/>
      <c r="AT150" s="211"/>
      <c r="AU150" s="211"/>
      <c r="AV150" s="211"/>
      <c r="AW150" s="211"/>
      <c r="AX150" s="211"/>
      <c r="AY150" s="211"/>
      <c r="AZ150" s="211"/>
      <c r="BA150" s="211"/>
      <c r="BB150" s="211"/>
      <c r="BC150" s="211"/>
      <c r="BD150" s="211"/>
      <c r="BE150" s="211"/>
      <c r="BF150" s="211"/>
      <c r="BG150" s="211"/>
      <c r="BH150" s="211"/>
    </row>
    <row r="151" spans="1:60" outlineLevel="2" x14ac:dyDescent="0.25">
      <c r="A151" s="218"/>
      <c r="B151" s="219"/>
      <c r="C151" s="249" t="s">
        <v>271</v>
      </c>
      <c r="D151" s="243"/>
      <c r="E151" s="243"/>
      <c r="F151" s="243"/>
      <c r="G151" s="243"/>
      <c r="H151" s="221"/>
      <c r="I151" s="221"/>
      <c r="J151" s="221"/>
      <c r="K151" s="221"/>
      <c r="L151" s="221"/>
      <c r="M151" s="221"/>
      <c r="N151" s="220"/>
      <c r="O151" s="220"/>
      <c r="P151" s="220"/>
      <c r="Q151" s="220"/>
      <c r="R151" s="221"/>
      <c r="S151" s="221"/>
      <c r="T151" s="221"/>
      <c r="U151" s="221"/>
      <c r="V151" s="221"/>
      <c r="W151" s="221"/>
      <c r="X151" s="221"/>
      <c r="Y151" s="221"/>
      <c r="Z151" s="211"/>
      <c r="AA151" s="211"/>
      <c r="AB151" s="211"/>
      <c r="AC151" s="211"/>
      <c r="AD151" s="211"/>
      <c r="AE151" s="211"/>
      <c r="AF151" s="211"/>
      <c r="AG151" s="211" t="s">
        <v>136</v>
      </c>
      <c r="AH151" s="211"/>
      <c r="AI151" s="211"/>
      <c r="AJ151" s="211"/>
      <c r="AK151" s="211"/>
      <c r="AL151" s="211"/>
      <c r="AM151" s="211"/>
      <c r="AN151" s="211"/>
      <c r="AO151" s="211"/>
      <c r="AP151" s="211"/>
      <c r="AQ151" s="211"/>
      <c r="AR151" s="211"/>
      <c r="AS151" s="211"/>
      <c r="AT151" s="211"/>
      <c r="AU151" s="211"/>
      <c r="AV151" s="211"/>
      <c r="AW151" s="211"/>
      <c r="AX151" s="211"/>
      <c r="AY151" s="211"/>
      <c r="AZ151" s="211"/>
      <c r="BA151" s="211"/>
      <c r="BB151" s="211"/>
      <c r="BC151" s="211"/>
      <c r="BD151" s="211"/>
      <c r="BE151" s="211"/>
      <c r="BF151" s="211"/>
      <c r="BG151" s="211"/>
      <c r="BH151" s="211"/>
    </row>
    <row r="152" spans="1:60" outlineLevel="2" x14ac:dyDescent="0.25">
      <c r="A152" s="218"/>
      <c r="B152" s="219"/>
      <c r="C152" s="251"/>
      <c r="D152" s="244"/>
      <c r="E152" s="244"/>
      <c r="F152" s="244"/>
      <c r="G152" s="244"/>
      <c r="H152" s="221"/>
      <c r="I152" s="221"/>
      <c r="J152" s="221"/>
      <c r="K152" s="221"/>
      <c r="L152" s="221"/>
      <c r="M152" s="221"/>
      <c r="N152" s="220"/>
      <c r="O152" s="220"/>
      <c r="P152" s="220"/>
      <c r="Q152" s="220"/>
      <c r="R152" s="221"/>
      <c r="S152" s="221"/>
      <c r="T152" s="221"/>
      <c r="U152" s="221"/>
      <c r="V152" s="221"/>
      <c r="W152" s="221"/>
      <c r="X152" s="221"/>
      <c r="Y152" s="221"/>
      <c r="Z152" s="211"/>
      <c r="AA152" s="211"/>
      <c r="AB152" s="211"/>
      <c r="AC152" s="211"/>
      <c r="AD152" s="211"/>
      <c r="AE152" s="211"/>
      <c r="AF152" s="211"/>
      <c r="AG152" s="211" t="s">
        <v>140</v>
      </c>
      <c r="AH152" s="211"/>
      <c r="AI152" s="211"/>
      <c r="AJ152" s="211"/>
      <c r="AK152" s="211"/>
      <c r="AL152" s="211"/>
      <c r="AM152" s="211"/>
      <c r="AN152" s="211"/>
      <c r="AO152" s="211"/>
      <c r="AP152" s="211"/>
      <c r="AQ152" s="211"/>
      <c r="AR152" s="211"/>
      <c r="AS152" s="211"/>
      <c r="AT152" s="211"/>
      <c r="AU152" s="211"/>
      <c r="AV152" s="211"/>
      <c r="AW152" s="211"/>
      <c r="AX152" s="211"/>
      <c r="AY152" s="211"/>
      <c r="AZ152" s="211"/>
      <c r="BA152" s="211"/>
      <c r="BB152" s="211"/>
      <c r="BC152" s="211"/>
      <c r="BD152" s="211"/>
      <c r="BE152" s="211"/>
      <c r="BF152" s="211"/>
      <c r="BG152" s="211"/>
      <c r="BH152" s="211"/>
    </row>
    <row r="153" spans="1:60" ht="13" x14ac:dyDescent="0.25">
      <c r="A153" s="229" t="s">
        <v>125</v>
      </c>
      <c r="B153" s="230" t="s">
        <v>96</v>
      </c>
      <c r="C153" s="247" t="s">
        <v>27</v>
      </c>
      <c r="D153" s="231"/>
      <c r="E153" s="232"/>
      <c r="F153" s="233"/>
      <c r="G153" s="233">
        <f>SUMIF(AG154:AG159,"&lt;&gt;NOR",G154:G159)</f>
        <v>0</v>
      </c>
      <c r="H153" s="233"/>
      <c r="I153" s="233">
        <f>SUM(I154:I159)</f>
        <v>0</v>
      </c>
      <c r="J153" s="233"/>
      <c r="K153" s="233">
        <f>SUM(K154:K159)</f>
        <v>0</v>
      </c>
      <c r="L153" s="233"/>
      <c r="M153" s="233">
        <f>SUM(M154:M159)</f>
        <v>0</v>
      </c>
      <c r="N153" s="232"/>
      <c r="O153" s="232">
        <f>SUM(O154:O159)</f>
        <v>0</v>
      </c>
      <c r="P153" s="232"/>
      <c r="Q153" s="232">
        <f>SUM(Q154:Q159)</f>
        <v>0</v>
      </c>
      <c r="R153" s="233"/>
      <c r="S153" s="233"/>
      <c r="T153" s="234"/>
      <c r="U153" s="228"/>
      <c r="V153" s="228">
        <f>SUM(V154:V159)</f>
        <v>0</v>
      </c>
      <c r="W153" s="228"/>
      <c r="X153" s="228"/>
      <c r="Y153" s="228"/>
      <c r="AG153" t="s">
        <v>126</v>
      </c>
    </row>
    <row r="154" spans="1:60" outlineLevel="1" x14ac:dyDescent="0.25">
      <c r="A154" s="236">
        <v>37</v>
      </c>
      <c r="B154" s="237" t="s">
        <v>272</v>
      </c>
      <c r="C154" s="248" t="s">
        <v>273</v>
      </c>
      <c r="D154" s="238" t="s">
        <v>274</v>
      </c>
      <c r="E154" s="239">
        <v>1</v>
      </c>
      <c r="F154" s="240"/>
      <c r="G154" s="241">
        <f>ROUND(E154*F154,2)</f>
        <v>0</v>
      </c>
      <c r="H154" s="240"/>
      <c r="I154" s="241">
        <f>ROUND(E154*H154,2)</f>
        <v>0</v>
      </c>
      <c r="J154" s="240"/>
      <c r="K154" s="241">
        <f>ROUND(E154*J154,2)</f>
        <v>0</v>
      </c>
      <c r="L154" s="241">
        <v>21</v>
      </c>
      <c r="M154" s="241">
        <f>G154*(1+L154/100)</f>
        <v>0</v>
      </c>
      <c r="N154" s="239">
        <v>0</v>
      </c>
      <c r="O154" s="239">
        <f>ROUND(E154*N154,2)</f>
        <v>0</v>
      </c>
      <c r="P154" s="239">
        <v>0</v>
      </c>
      <c r="Q154" s="239">
        <f>ROUND(E154*P154,2)</f>
        <v>0</v>
      </c>
      <c r="R154" s="241"/>
      <c r="S154" s="241" t="s">
        <v>131</v>
      </c>
      <c r="T154" s="242" t="s">
        <v>275</v>
      </c>
      <c r="U154" s="221">
        <v>0</v>
      </c>
      <c r="V154" s="221">
        <f>ROUND(E154*U154,2)</f>
        <v>0</v>
      </c>
      <c r="W154" s="221"/>
      <c r="X154" s="221" t="s">
        <v>276</v>
      </c>
      <c r="Y154" s="221" t="s">
        <v>133</v>
      </c>
      <c r="Z154" s="211"/>
      <c r="AA154" s="211"/>
      <c r="AB154" s="211"/>
      <c r="AC154" s="211"/>
      <c r="AD154" s="211"/>
      <c r="AE154" s="211"/>
      <c r="AF154" s="211"/>
      <c r="AG154" s="211" t="s">
        <v>277</v>
      </c>
      <c r="AH154" s="211"/>
      <c r="AI154" s="211"/>
      <c r="AJ154" s="211"/>
      <c r="AK154" s="211"/>
      <c r="AL154" s="211"/>
      <c r="AM154" s="211"/>
      <c r="AN154" s="211"/>
      <c r="AO154" s="211"/>
      <c r="AP154" s="211"/>
      <c r="AQ154" s="211"/>
      <c r="AR154" s="211"/>
      <c r="AS154" s="211"/>
      <c r="AT154" s="211"/>
      <c r="AU154" s="211"/>
      <c r="AV154" s="211"/>
      <c r="AW154" s="211"/>
      <c r="AX154" s="211"/>
      <c r="AY154" s="211"/>
      <c r="AZ154" s="211"/>
      <c r="BA154" s="211"/>
      <c r="BB154" s="211"/>
      <c r="BC154" s="211"/>
      <c r="BD154" s="211"/>
      <c r="BE154" s="211"/>
      <c r="BF154" s="211"/>
      <c r="BG154" s="211"/>
      <c r="BH154" s="211"/>
    </row>
    <row r="155" spans="1:60" outlineLevel="2" x14ac:dyDescent="0.25">
      <c r="A155" s="218"/>
      <c r="B155" s="219"/>
      <c r="C155" s="255"/>
      <c r="D155" s="246"/>
      <c r="E155" s="246"/>
      <c r="F155" s="246"/>
      <c r="G155" s="246"/>
      <c r="H155" s="221"/>
      <c r="I155" s="221"/>
      <c r="J155" s="221"/>
      <c r="K155" s="221"/>
      <c r="L155" s="221"/>
      <c r="M155" s="221"/>
      <c r="N155" s="220"/>
      <c r="O155" s="220"/>
      <c r="P155" s="220"/>
      <c r="Q155" s="220"/>
      <c r="R155" s="221"/>
      <c r="S155" s="221"/>
      <c r="T155" s="221"/>
      <c r="U155" s="221"/>
      <c r="V155" s="221"/>
      <c r="W155" s="221"/>
      <c r="X155" s="221"/>
      <c r="Y155" s="221"/>
      <c r="Z155" s="211"/>
      <c r="AA155" s="211"/>
      <c r="AB155" s="211"/>
      <c r="AC155" s="211"/>
      <c r="AD155" s="211"/>
      <c r="AE155" s="211"/>
      <c r="AF155" s="211"/>
      <c r="AG155" s="211" t="s">
        <v>140</v>
      </c>
      <c r="AH155" s="211"/>
      <c r="AI155" s="211"/>
      <c r="AJ155" s="211"/>
      <c r="AK155" s="211"/>
      <c r="AL155" s="211"/>
      <c r="AM155" s="211"/>
      <c r="AN155" s="211"/>
      <c r="AO155" s="211"/>
      <c r="AP155" s="211"/>
      <c r="AQ155" s="211"/>
      <c r="AR155" s="211"/>
      <c r="AS155" s="211"/>
      <c r="AT155" s="211"/>
      <c r="AU155" s="211"/>
      <c r="AV155" s="211"/>
      <c r="AW155" s="211"/>
      <c r="AX155" s="211"/>
      <c r="AY155" s="211"/>
      <c r="AZ155" s="211"/>
      <c r="BA155" s="211"/>
      <c r="BB155" s="211"/>
      <c r="BC155" s="211"/>
      <c r="BD155" s="211"/>
      <c r="BE155" s="211"/>
      <c r="BF155" s="211"/>
      <c r="BG155" s="211"/>
      <c r="BH155" s="211"/>
    </row>
    <row r="156" spans="1:60" outlineLevel="1" x14ac:dyDescent="0.25">
      <c r="A156" s="236">
        <v>38</v>
      </c>
      <c r="B156" s="237" t="s">
        <v>278</v>
      </c>
      <c r="C156" s="248" t="s">
        <v>279</v>
      </c>
      <c r="D156" s="238" t="s">
        <v>274</v>
      </c>
      <c r="E156" s="239">
        <v>1</v>
      </c>
      <c r="F156" s="240"/>
      <c r="G156" s="241">
        <f>ROUND(E156*F156,2)</f>
        <v>0</v>
      </c>
      <c r="H156" s="240"/>
      <c r="I156" s="241">
        <f>ROUND(E156*H156,2)</f>
        <v>0</v>
      </c>
      <c r="J156" s="240"/>
      <c r="K156" s="241">
        <f>ROUND(E156*J156,2)</f>
        <v>0</v>
      </c>
      <c r="L156" s="241">
        <v>21</v>
      </c>
      <c r="M156" s="241">
        <f>G156*(1+L156/100)</f>
        <v>0</v>
      </c>
      <c r="N156" s="239">
        <v>0</v>
      </c>
      <c r="O156" s="239">
        <f>ROUND(E156*N156,2)</f>
        <v>0</v>
      </c>
      <c r="P156" s="239">
        <v>0</v>
      </c>
      <c r="Q156" s="239">
        <f>ROUND(E156*P156,2)</f>
        <v>0</v>
      </c>
      <c r="R156" s="241"/>
      <c r="S156" s="241" t="s">
        <v>131</v>
      </c>
      <c r="T156" s="242" t="s">
        <v>275</v>
      </c>
      <c r="U156" s="221">
        <v>0</v>
      </c>
      <c r="V156" s="221">
        <f>ROUND(E156*U156,2)</f>
        <v>0</v>
      </c>
      <c r="W156" s="221"/>
      <c r="X156" s="221" t="s">
        <v>276</v>
      </c>
      <c r="Y156" s="221" t="s">
        <v>133</v>
      </c>
      <c r="Z156" s="211"/>
      <c r="AA156" s="211"/>
      <c r="AB156" s="211"/>
      <c r="AC156" s="211"/>
      <c r="AD156" s="211"/>
      <c r="AE156" s="211"/>
      <c r="AF156" s="211"/>
      <c r="AG156" s="211" t="s">
        <v>277</v>
      </c>
      <c r="AH156" s="211"/>
      <c r="AI156" s="211"/>
      <c r="AJ156" s="211"/>
      <c r="AK156" s="211"/>
      <c r="AL156" s="211"/>
      <c r="AM156" s="211"/>
      <c r="AN156" s="211"/>
      <c r="AO156" s="211"/>
      <c r="AP156" s="211"/>
      <c r="AQ156" s="211"/>
      <c r="AR156" s="211"/>
      <c r="AS156" s="211"/>
      <c r="AT156" s="211"/>
      <c r="AU156" s="211"/>
      <c r="AV156" s="211"/>
      <c r="AW156" s="211"/>
      <c r="AX156" s="211"/>
      <c r="AY156" s="211"/>
      <c r="AZ156" s="211"/>
      <c r="BA156" s="211"/>
      <c r="BB156" s="211"/>
      <c r="BC156" s="211"/>
      <c r="BD156" s="211"/>
      <c r="BE156" s="211"/>
      <c r="BF156" s="211"/>
      <c r="BG156" s="211"/>
      <c r="BH156" s="211"/>
    </row>
    <row r="157" spans="1:60" outlineLevel="2" x14ac:dyDescent="0.25">
      <c r="A157" s="218"/>
      <c r="B157" s="219"/>
      <c r="C157" s="255"/>
      <c r="D157" s="246"/>
      <c r="E157" s="246"/>
      <c r="F157" s="246"/>
      <c r="G157" s="246"/>
      <c r="H157" s="221"/>
      <c r="I157" s="221"/>
      <c r="J157" s="221"/>
      <c r="K157" s="221"/>
      <c r="L157" s="221"/>
      <c r="M157" s="221"/>
      <c r="N157" s="220"/>
      <c r="O157" s="220"/>
      <c r="P157" s="220"/>
      <c r="Q157" s="220"/>
      <c r="R157" s="221"/>
      <c r="S157" s="221"/>
      <c r="T157" s="221"/>
      <c r="U157" s="221"/>
      <c r="V157" s="221"/>
      <c r="W157" s="221"/>
      <c r="X157" s="221"/>
      <c r="Y157" s="221"/>
      <c r="Z157" s="211"/>
      <c r="AA157" s="211"/>
      <c r="AB157" s="211"/>
      <c r="AC157" s="211"/>
      <c r="AD157" s="211"/>
      <c r="AE157" s="211"/>
      <c r="AF157" s="211"/>
      <c r="AG157" s="211" t="s">
        <v>140</v>
      </c>
      <c r="AH157" s="211"/>
      <c r="AI157" s="211"/>
      <c r="AJ157" s="211"/>
      <c r="AK157" s="211"/>
      <c r="AL157" s="211"/>
      <c r="AM157" s="211"/>
      <c r="AN157" s="211"/>
      <c r="AO157" s="211"/>
      <c r="AP157" s="211"/>
      <c r="AQ157" s="211"/>
      <c r="AR157" s="211"/>
      <c r="AS157" s="211"/>
      <c r="AT157" s="211"/>
      <c r="AU157" s="211"/>
      <c r="AV157" s="211"/>
      <c r="AW157" s="211"/>
      <c r="AX157" s="211"/>
      <c r="AY157" s="211"/>
      <c r="AZ157" s="211"/>
      <c r="BA157" s="211"/>
      <c r="BB157" s="211"/>
      <c r="BC157" s="211"/>
      <c r="BD157" s="211"/>
      <c r="BE157" s="211"/>
      <c r="BF157" s="211"/>
      <c r="BG157" s="211"/>
      <c r="BH157" s="211"/>
    </row>
    <row r="158" spans="1:60" outlineLevel="1" x14ac:dyDescent="0.25">
      <c r="A158" s="236">
        <v>39</v>
      </c>
      <c r="B158" s="237" t="s">
        <v>280</v>
      </c>
      <c r="C158" s="248" t="s">
        <v>281</v>
      </c>
      <c r="D158" s="238" t="s">
        <v>274</v>
      </c>
      <c r="E158" s="239">
        <v>1</v>
      </c>
      <c r="F158" s="240"/>
      <c r="G158" s="241">
        <f>ROUND(E158*F158,2)</f>
        <v>0</v>
      </c>
      <c r="H158" s="240"/>
      <c r="I158" s="241">
        <f>ROUND(E158*H158,2)</f>
        <v>0</v>
      </c>
      <c r="J158" s="240"/>
      <c r="K158" s="241">
        <f>ROUND(E158*J158,2)</f>
        <v>0</v>
      </c>
      <c r="L158" s="241">
        <v>21</v>
      </c>
      <c r="M158" s="241">
        <f>G158*(1+L158/100)</f>
        <v>0</v>
      </c>
      <c r="N158" s="239">
        <v>0</v>
      </c>
      <c r="O158" s="239">
        <f>ROUND(E158*N158,2)</f>
        <v>0</v>
      </c>
      <c r="P158" s="239">
        <v>0</v>
      </c>
      <c r="Q158" s="239">
        <f>ROUND(E158*P158,2)</f>
        <v>0</v>
      </c>
      <c r="R158" s="241"/>
      <c r="S158" s="241" t="s">
        <v>131</v>
      </c>
      <c r="T158" s="242" t="s">
        <v>275</v>
      </c>
      <c r="U158" s="221">
        <v>0</v>
      </c>
      <c r="V158" s="221">
        <f>ROUND(E158*U158,2)</f>
        <v>0</v>
      </c>
      <c r="W158" s="221"/>
      <c r="X158" s="221" t="s">
        <v>276</v>
      </c>
      <c r="Y158" s="221" t="s">
        <v>133</v>
      </c>
      <c r="Z158" s="211"/>
      <c r="AA158" s="211"/>
      <c r="AB158" s="211"/>
      <c r="AC158" s="211"/>
      <c r="AD158" s="211"/>
      <c r="AE158" s="211"/>
      <c r="AF158" s="211"/>
      <c r="AG158" s="211" t="s">
        <v>277</v>
      </c>
      <c r="AH158" s="211"/>
      <c r="AI158" s="211"/>
      <c r="AJ158" s="211"/>
      <c r="AK158" s="211"/>
      <c r="AL158" s="211"/>
      <c r="AM158" s="211"/>
      <c r="AN158" s="211"/>
      <c r="AO158" s="211"/>
      <c r="AP158" s="211"/>
      <c r="AQ158" s="211"/>
      <c r="AR158" s="211"/>
      <c r="AS158" s="211"/>
      <c r="AT158" s="211"/>
      <c r="AU158" s="211"/>
      <c r="AV158" s="211"/>
      <c r="AW158" s="211"/>
      <c r="AX158" s="211"/>
      <c r="AY158" s="211"/>
      <c r="AZ158" s="211"/>
      <c r="BA158" s="211"/>
      <c r="BB158" s="211"/>
      <c r="BC158" s="211"/>
      <c r="BD158" s="211"/>
      <c r="BE158" s="211"/>
      <c r="BF158" s="211"/>
      <c r="BG158" s="211"/>
      <c r="BH158" s="211"/>
    </row>
    <row r="159" spans="1:60" outlineLevel="2" x14ac:dyDescent="0.25">
      <c r="A159" s="218"/>
      <c r="B159" s="219"/>
      <c r="C159" s="255"/>
      <c r="D159" s="246"/>
      <c r="E159" s="246"/>
      <c r="F159" s="246"/>
      <c r="G159" s="246"/>
      <c r="H159" s="221"/>
      <c r="I159" s="221"/>
      <c r="J159" s="221"/>
      <c r="K159" s="221"/>
      <c r="L159" s="221"/>
      <c r="M159" s="221"/>
      <c r="N159" s="220"/>
      <c r="O159" s="220"/>
      <c r="P159" s="220"/>
      <c r="Q159" s="220"/>
      <c r="R159" s="221"/>
      <c r="S159" s="221"/>
      <c r="T159" s="221"/>
      <c r="U159" s="221"/>
      <c r="V159" s="221"/>
      <c r="W159" s="221"/>
      <c r="X159" s="221"/>
      <c r="Y159" s="221"/>
      <c r="Z159" s="211"/>
      <c r="AA159" s="211"/>
      <c r="AB159" s="211"/>
      <c r="AC159" s="211"/>
      <c r="AD159" s="211"/>
      <c r="AE159" s="211"/>
      <c r="AF159" s="211"/>
      <c r="AG159" s="211" t="s">
        <v>140</v>
      </c>
      <c r="AH159" s="211"/>
      <c r="AI159" s="211"/>
      <c r="AJ159" s="211"/>
      <c r="AK159" s="211"/>
      <c r="AL159" s="211"/>
      <c r="AM159" s="211"/>
      <c r="AN159" s="211"/>
      <c r="AO159" s="211"/>
      <c r="AP159" s="211"/>
      <c r="AQ159" s="211"/>
      <c r="AR159" s="211"/>
      <c r="AS159" s="211"/>
      <c r="AT159" s="211"/>
      <c r="AU159" s="211"/>
      <c r="AV159" s="211"/>
      <c r="AW159" s="211"/>
      <c r="AX159" s="211"/>
      <c r="AY159" s="211"/>
      <c r="AZ159" s="211"/>
      <c r="BA159" s="211"/>
      <c r="BB159" s="211"/>
      <c r="BC159" s="211"/>
      <c r="BD159" s="211"/>
      <c r="BE159" s="211"/>
      <c r="BF159" s="211"/>
      <c r="BG159" s="211"/>
      <c r="BH159" s="211"/>
    </row>
    <row r="160" spans="1:60" x14ac:dyDescent="0.25">
      <c r="A160" s="3"/>
      <c r="B160" s="4"/>
      <c r="C160" s="256"/>
      <c r="D160" s="6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AE160">
        <v>12</v>
      </c>
      <c r="AF160">
        <v>21</v>
      </c>
      <c r="AG160" t="s">
        <v>111</v>
      </c>
    </row>
    <row r="161" spans="1:33" ht="13" x14ac:dyDescent="0.25">
      <c r="A161" s="214"/>
      <c r="B161" s="215" t="s">
        <v>29</v>
      </c>
      <c r="C161" s="257"/>
      <c r="D161" s="216"/>
      <c r="E161" s="217"/>
      <c r="F161" s="217"/>
      <c r="G161" s="235">
        <f>G8+G38+G74+G94+G103+G123+G127+G143+G153</f>
        <v>0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AE161">
        <f>SUMIF(L7:L159,AE160,G7:G159)</f>
        <v>0</v>
      </c>
      <c r="AF161">
        <f>SUMIF(L7:L159,AF160,G7:G159)</f>
        <v>0</v>
      </c>
      <c r="AG161" t="s">
        <v>282</v>
      </c>
    </row>
    <row r="162" spans="1:33" x14ac:dyDescent="0.25">
      <c r="C162" s="258"/>
      <c r="D162" s="10"/>
      <c r="AG162" t="s">
        <v>283</v>
      </c>
    </row>
    <row r="163" spans="1:33" x14ac:dyDescent="0.25">
      <c r="D163" s="10"/>
    </row>
    <row r="164" spans="1:33" x14ac:dyDescent="0.25">
      <c r="D164" s="10"/>
    </row>
    <row r="165" spans="1:33" x14ac:dyDescent="0.25">
      <c r="D165" s="10"/>
    </row>
    <row r="166" spans="1:33" x14ac:dyDescent="0.25">
      <c r="D166" s="10"/>
    </row>
    <row r="167" spans="1:33" x14ac:dyDescent="0.25">
      <c r="D167" s="10"/>
    </row>
    <row r="168" spans="1:33" x14ac:dyDescent="0.25">
      <c r="D168" s="10"/>
    </row>
    <row r="169" spans="1:33" x14ac:dyDescent="0.25">
      <c r="D169" s="10"/>
    </row>
    <row r="170" spans="1:33" x14ac:dyDescent="0.25">
      <c r="D170" s="10"/>
    </row>
    <row r="171" spans="1:33" x14ac:dyDescent="0.25">
      <c r="D171" s="10"/>
    </row>
    <row r="172" spans="1:33" x14ac:dyDescent="0.25">
      <c r="D172" s="10"/>
    </row>
    <row r="173" spans="1:33" x14ac:dyDescent="0.25">
      <c r="D173" s="10"/>
    </row>
    <row r="174" spans="1:33" x14ac:dyDescent="0.25">
      <c r="D174" s="10"/>
    </row>
    <row r="175" spans="1:33" x14ac:dyDescent="0.25">
      <c r="D175" s="10"/>
    </row>
    <row r="176" spans="1:33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bJ4DYrHcv8Pbm4KlDc/EO50Zw3fC2zIBd+tE+lFa8tGUET43XxwZC7wrVfqoOwL7KxGuHUaS37EjsaTMKOUthg==" saltValue="oYIvpO9qnTVtS/O3SjbzXQ==" spinCount="100000" sheet="1" formatRows="0"/>
  <mergeCells count="59">
    <mergeCell ref="C151:G151"/>
    <mergeCell ref="C152:G152"/>
    <mergeCell ref="C155:G155"/>
    <mergeCell ref="C157:G157"/>
    <mergeCell ref="C159:G159"/>
    <mergeCell ref="C136:G136"/>
    <mergeCell ref="C139:G139"/>
    <mergeCell ref="C141:G141"/>
    <mergeCell ref="C142:G142"/>
    <mergeCell ref="C146:G146"/>
    <mergeCell ref="C149:G149"/>
    <mergeCell ref="C121:G121"/>
    <mergeCell ref="C122:G122"/>
    <mergeCell ref="C125:G125"/>
    <mergeCell ref="C126:G126"/>
    <mergeCell ref="C130:G130"/>
    <mergeCell ref="C133:G133"/>
    <mergeCell ref="C109:G109"/>
    <mergeCell ref="C111:G111"/>
    <mergeCell ref="C113:G113"/>
    <mergeCell ref="C115:G115"/>
    <mergeCell ref="C117:G117"/>
    <mergeCell ref="C119:G119"/>
    <mergeCell ref="C93:G93"/>
    <mergeCell ref="C96:G96"/>
    <mergeCell ref="C98:G98"/>
    <mergeCell ref="C100:G100"/>
    <mergeCell ref="C102:G102"/>
    <mergeCell ref="C107:G107"/>
    <mergeCell ref="C76:G76"/>
    <mergeCell ref="C79:G79"/>
    <mergeCell ref="C83:G83"/>
    <mergeCell ref="C85:G85"/>
    <mergeCell ref="C88:G88"/>
    <mergeCell ref="C90:G90"/>
    <mergeCell ref="C55:G55"/>
    <mergeCell ref="C57:G57"/>
    <mergeCell ref="C59:G59"/>
    <mergeCell ref="C61:G61"/>
    <mergeCell ref="C64:G64"/>
    <mergeCell ref="C73:G73"/>
    <mergeCell ref="C37:G37"/>
    <mergeCell ref="C41:G41"/>
    <mergeCell ref="C44:G44"/>
    <mergeCell ref="C47:G47"/>
    <mergeCell ref="C49:G49"/>
    <mergeCell ref="C53:G53"/>
    <mergeCell ref="C15:G15"/>
    <mergeCell ref="C17:G17"/>
    <mergeCell ref="C19:G19"/>
    <mergeCell ref="C22:G22"/>
    <mergeCell ref="C26:G26"/>
    <mergeCell ref="C29:G29"/>
    <mergeCell ref="A1:G1"/>
    <mergeCell ref="C2:G2"/>
    <mergeCell ref="C3:G3"/>
    <mergeCell ref="C4:G4"/>
    <mergeCell ref="C10:G10"/>
    <mergeCell ref="C13:G13"/>
  </mergeCells>
  <pageMargins left="0.59055118110236204" right="0.196850393700787" top="0.78740157499999996" bottom="0.78740157499999996" header="0.3" footer="0.3"/>
  <pageSetup orientation="landscape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72BF6-564A-499A-ABAC-CC8B9765A9BC}">
  <sheetPr>
    <outlinePr summaryBelow="0"/>
  </sheetPr>
  <dimension ref="A1:BH5000"/>
  <sheetViews>
    <sheetView tabSelected="1" workbookViewId="0">
      <pane ySplit="7" topLeftCell="A109" activePane="bottomLeft" state="frozen"/>
      <selection pane="bottomLeft" sqref="A1:G1"/>
    </sheetView>
  </sheetViews>
  <sheetFormatPr defaultRowHeight="12.5" outlineLevelRow="3" x14ac:dyDescent="0.25"/>
  <cols>
    <col min="1" max="1" width="3.36328125" customWidth="1"/>
    <col min="2" max="2" width="12.453125" style="175" customWidth="1"/>
    <col min="3" max="3" width="63.1796875" style="175" customWidth="1"/>
    <col min="4" max="4" width="4.81640625" customWidth="1"/>
    <col min="5" max="5" width="10.453125" customWidth="1"/>
    <col min="6" max="6" width="9.81640625" customWidth="1"/>
    <col min="7" max="7" width="12.6328125" customWidth="1"/>
    <col min="8" max="17" width="0" hidden="1" customWidth="1"/>
    <col min="18" max="18" width="6.81640625" customWidth="1"/>
    <col min="20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35">
      <c r="A1" s="196" t="s">
        <v>98</v>
      </c>
      <c r="B1" s="196"/>
      <c r="C1" s="196"/>
      <c r="D1" s="196"/>
      <c r="E1" s="196"/>
      <c r="F1" s="196"/>
      <c r="G1" s="196"/>
      <c r="AG1" t="s">
        <v>99</v>
      </c>
    </row>
    <row r="2" spans="1:60" ht="25" customHeight="1" x14ac:dyDescent="0.25">
      <c r="A2" s="197" t="s">
        <v>7</v>
      </c>
      <c r="B2" s="49" t="s">
        <v>43</v>
      </c>
      <c r="C2" s="200" t="s">
        <v>44</v>
      </c>
      <c r="D2" s="198"/>
      <c r="E2" s="198"/>
      <c r="F2" s="198"/>
      <c r="G2" s="199"/>
      <c r="AG2" t="s">
        <v>100</v>
      </c>
    </row>
    <row r="3" spans="1:60" ht="25" customHeight="1" x14ac:dyDescent="0.25">
      <c r="A3" s="197" t="s">
        <v>8</v>
      </c>
      <c r="B3" s="49" t="s">
        <v>56</v>
      </c>
      <c r="C3" s="200" t="s">
        <v>44</v>
      </c>
      <c r="D3" s="198"/>
      <c r="E3" s="198"/>
      <c r="F3" s="198"/>
      <c r="G3" s="199"/>
      <c r="AC3" s="175" t="s">
        <v>100</v>
      </c>
      <c r="AG3" t="s">
        <v>101</v>
      </c>
    </row>
    <row r="4" spans="1:60" ht="25" customHeight="1" x14ac:dyDescent="0.25">
      <c r="A4" s="201" t="s">
        <v>9</v>
      </c>
      <c r="B4" s="202" t="s">
        <v>58</v>
      </c>
      <c r="C4" s="203" t="s">
        <v>59</v>
      </c>
      <c r="D4" s="204"/>
      <c r="E4" s="204"/>
      <c r="F4" s="204"/>
      <c r="G4" s="205"/>
      <c r="AG4" t="s">
        <v>102</v>
      </c>
    </row>
    <row r="5" spans="1:60" x14ac:dyDescent="0.25">
      <c r="D5" s="10"/>
    </row>
    <row r="6" spans="1:60" ht="37.5" x14ac:dyDescent="0.25">
      <c r="A6" s="207" t="s">
        <v>103</v>
      </c>
      <c r="B6" s="209" t="s">
        <v>104</v>
      </c>
      <c r="C6" s="209" t="s">
        <v>105</v>
      </c>
      <c r="D6" s="208" t="s">
        <v>106</v>
      </c>
      <c r="E6" s="207" t="s">
        <v>107</v>
      </c>
      <c r="F6" s="206" t="s">
        <v>108</v>
      </c>
      <c r="G6" s="207" t="s">
        <v>29</v>
      </c>
      <c r="H6" s="210" t="s">
        <v>30</v>
      </c>
      <c r="I6" s="210" t="s">
        <v>109</v>
      </c>
      <c r="J6" s="210" t="s">
        <v>31</v>
      </c>
      <c r="K6" s="210" t="s">
        <v>110</v>
      </c>
      <c r="L6" s="210" t="s">
        <v>111</v>
      </c>
      <c r="M6" s="210" t="s">
        <v>112</v>
      </c>
      <c r="N6" s="210" t="s">
        <v>113</v>
      </c>
      <c r="O6" s="210" t="s">
        <v>114</v>
      </c>
      <c r="P6" s="210" t="s">
        <v>115</v>
      </c>
      <c r="Q6" s="210" t="s">
        <v>116</v>
      </c>
      <c r="R6" s="210" t="s">
        <v>117</v>
      </c>
      <c r="S6" s="210" t="s">
        <v>118</v>
      </c>
      <c r="T6" s="210" t="s">
        <v>119</v>
      </c>
      <c r="U6" s="210" t="s">
        <v>120</v>
      </c>
      <c r="V6" s="210" t="s">
        <v>121</v>
      </c>
      <c r="W6" s="210" t="s">
        <v>122</v>
      </c>
      <c r="X6" s="210" t="s">
        <v>123</v>
      </c>
      <c r="Y6" s="210" t="s">
        <v>124</v>
      </c>
    </row>
    <row r="7" spans="1:60" hidden="1" x14ac:dyDescent="0.25">
      <c r="A7" s="3"/>
      <c r="B7" s="4"/>
      <c r="C7" s="4"/>
      <c r="D7" s="6"/>
      <c r="E7" s="212"/>
      <c r="F7" s="213"/>
      <c r="G7" s="213"/>
      <c r="H7" s="213"/>
      <c r="I7" s="213"/>
      <c r="J7" s="213"/>
      <c r="K7" s="213"/>
      <c r="L7" s="213"/>
      <c r="M7" s="213"/>
      <c r="N7" s="212"/>
      <c r="O7" s="212"/>
      <c r="P7" s="212"/>
      <c r="Q7" s="212"/>
      <c r="R7" s="213"/>
      <c r="S7" s="213"/>
      <c r="T7" s="213"/>
      <c r="U7" s="213"/>
      <c r="V7" s="213"/>
      <c r="W7" s="213"/>
      <c r="X7" s="213"/>
      <c r="Y7" s="213"/>
    </row>
    <row r="8" spans="1:60" ht="13" x14ac:dyDescent="0.25">
      <c r="A8" s="229" t="s">
        <v>125</v>
      </c>
      <c r="B8" s="230" t="s">
        <v>76</v>
      </c>
      <c r="C8" s="247" t="s">
        <v>77</v>
      </c>
      <c r="D8" s="231"/>
      <c r="E8" s="232"/>
      <c r="F8" s="233"/>
      <c r="G8" s="233">
        <f>SUMIF(AG9:AG21,"&lt;&gt;NOR",G9:G21)</f>
        <v>0</v>
      </c>
      <c r="H8" s="233"/>
      <c r="I8" s="233">
        <f>SUM(I9:I21)</f>
        <v>0</v>
      </c>
      <c r="J8" s="233"/>
      <c r="K8" s="233">
        <f>SUM(K9:K21)</f>
        <v>0</v>
      </c>
      <c r="L8" s="233"/>
      <c r="M8" s="233">
        <f>SUM(M9:M21)</f>
        <v>0</v>
      </c>
      <c r="N8" s="232"/>
      <c r="O8" s="232">
        <f>SUM(O9:O21)</f>
        <v>1.9700000000000002</v>
      </c>
      <c r="P8" s="232"/>
      <c r="Q8" s="232">
        <f>SUM(Q9:Q21)</f>
        <v>0</v>
      </c>
      <c r="R8" s="233"/>
      <c r="S8" s="233"/>
      <c r="T8" s="234"/>
      <c r="U8" s="228"/>
      <c r="V8" s="228">
        <f>SUM(V9:V21)</f>
        <v>47.959999999999994</v>
      </c>
      <c r="W8" s="228"/>
      <c r="X8" s="228"/>
      <c r="Y8" s="228"/>
      <c r="AG8" t="s">
        <v>126</v>
      </c>
    </row>
    <row r="9" spans="1:60" ht="20" outlineLevel="1" x14ac:dyDescent="0.25">
      <c r="A9" s="236">
        <v>1</v>
      </c>
      <c r="B9" s="237" t="s">
        <v>284</v>
      </c>
      <c r="C9" s="248" t="s">
        <v>285</v>
      </c>
      <c r="D9" s="238" t="s">
        <v>170</v>
      </c>
      <c r="E9" s="239">
        <v>25.2</v>
      </c>
      <c r="F9" s="240"/>
      <c r="G9" s="241">
        <f>ROUND(E9*F9,2)</f>
        <v>0</v>
      </c>
      <c r="H9" s="240"/>
      <c r="I9" s="241">
        <f>ROUND(E9*H9,2)</f>
        <v>0</v>
      </c>
      <c r="J9" s="240"/>
      <c r="K9" s="241">
        <f>ROUND(E9*J9,2)</f>
        <v>0</v>
      </c>
      <c r="L9" s="241">
        <v>21</v>
      </c>
      <c r="M9" s="241">
        <f>G9*(1+L9/100)</f>
        <v>0</v>
      </c>
      <c r="N9" s="239">
        <v>8.0000000000000004E-4</v>
      </c>
      <c r="O9" s="239">
        <f>ROUND(E9*N9,2)</f>
        <v>0.02</v>
      </c>
      <c r="P9" s="239">
        <v>0</v>
      </c>
      <c r="Q9" s="239">
        <f>ROUND(E9*P9,2)</f>
        <v>0</v>
      </c>
      <c r="R9" s="241" t="s">
        <v>216</v>
      </c>
      <c r="S9" s="241" t="s">
        <v>131</v>
      </c>
      <c r="T9" s="242" t="s">
        <v>131</v>
      </c>
      <c r="U9" s="221">
        <v>1.02</v>
      </c>
      <c r="V9" s="221">
        <f>ROUND(E9*U9,2)</f>
        <v>25.7</v>
      </c>
      <c r="W9" s="221"/>
      <c r="X9" s="221" t="s">
        <v>132</v>
      </c>
      <c r="Y9" s="221" t="s">
        <v>133</v>
      </c>
      <c r="Z9" s="211"/>
      <c r="AA9" s="211"/>
      <c r="AB9" s="211"/>
      <c r="AC9" s="211"/>
      <c r="AD9" s="211"/>
      <c r="AE9" s="211"/>
      <c r="AF9" s="211"/>
      <c r="AG9" s="211" t="s">
        <v>134</v>
      </c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</row>
    <row r="10" spans="1:60" outlineLevel="2" x14ac:dyDescent="0.25">
      <c r="A10" s="218"/>
      <c r="B10" s="219"/>
      <c r="C10" s="260" t="s">
        <v>286</v>
      </c>
      <c r="D10" s="259"/>
      <c r="E10" s="259"/>
      <c r="F10" s="259"/>
      <c r="G10" s="259"/>
      <c r="H10" s="221"/>
      <c r="I10" s="221"/>
      <c r="J10" s="221"/>
      <c r="K10" s="221"/>
      <c r="L10" s="221"/>
      <c r="M10" s="221"/>
      <c r="N10" s="220"/>
      <c r="O10" s="220"/>
      <c r="P10" s="220"/>
      <c r="Q10" s="220"/>
      <c r="R10" s="221"/>
      <c r="S10" s="221"/>
      <c r="T10" s="221"/>
      <c r="U10" s="221"/>
      <c r="V10" s="221"/>
      <c r="W10" s="221"/>
      <c r="X10" s="221"/>
      <c r="Y10" s="221"/>
      <c r="Z10" s="211"/>
      <c r="AA10" s="211"/>
      <c r="AB10" s="211"/>
      <c r="AC10" s="211"/>
      <c r="AD10" s="211"/>
      <c r="AE10" s="211"/>
      <c r="AF10" s="211"/>
      <c r="AG10" s="211" t="s">
        <v>287</v>
      </c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</row>
    <row r="11" spans="1:60" outlineLevel="2" x14ac:dyDescent="0.25">
      <c r="A11" s="218"/>
      <c r="B11" s="219"/>
      <c r="C11" s="250" t="s">
        <v>288</v>
      </c>
      <c r="D11" s="222"/>
      <c r="E11" s="223">
        <v>25.2</v>
      </c>
      <c r="F11" s="221"/>
      <c r="G11" s="221"/>
      <c r="H11" s="221"/>
      <c r="I11" s="221"/>
      <c r="J11" s="221"/>
      <c r="K11" s="221"/>
      <c r="L11" s="221"/>
      <c r="M11" s="221"/>
      <c r="N11" s="220"/>
      <c r="O11" s="220"/>
      <c r="P11" s="220"/>
      <c r="Q11" s="220"/>
      <c r="R11" s="221"/>
      <c r="S11" s="221"/>
      <c r="T11" s="221"/>
      <c r="U11" s="221"/>
      <c r="V11" s="221"/>
      <c r="W11" s="221"/>
      <c r="X11" s="221"/>
      <c r="Y11" s="221"/>
      <c r="Z11" s="211"/>
      <c r="AA11" s="211"/>
      <c r="AB11" s="211"/>
      <c r="AC11" s="211"/>
      <c r="AD11" s="211"/>
      <c r="AE11" s="211"/>
      <c r="AF11" s="211"/>
      <c r="AG11" s="211" t="s">
        <v>138</v>
      </c>
      <c r="AH11" s="211">
        <v>0</v>
      </c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</row>
    <row r="12" spans="1:60" outlineLevel="2" x14ac:dyDescent="0.25">
      <c r="A12" s="218"/>
      <c r="B12" s="219"/>
      <c r="C12" s="251"/>
      <c r="D12" s="244"/>
      <c r="E12" s="244"/>
      <c r="F12" s="244"/>
      <c r="G12" s="244"/>
      <c r="H12" s="221"/>
      <c r="I12" s="221"/>
      <c r="J12" s="221"/>
      <c r="K12" s="221"/>
      <c r="L12" s="221"/>
      <c r="M12" s="221"/>
      <c r="N12" s="220"/>
      <c r="O12" s="220"/>
      <c r="P12" s="220"/>
      <c r="Q12" s="220"/>
      <c r="R12" s="221"/>
      <c r="S12" s="221"/>
      <c r="T12" s="221"/>
      <c r="U12" s="221"/>
      <c r="V12" s="221"/>
      <c r="W12" s="221"/>
      <c r="X12" s="221"/>
      <c r="Y12" s="221"/>
      <c r="Z12" s="211"/>
      <c r="AA12" s="211"/>
      <c r="AB12" s="211"/>
      <c r="AC12" s="211"/>
      <c r="AD12" s="211"/>
      <c r="AE12" s="211"/>
      <c r="AF12" s="211"/>
      <c r="AG12" s="211" t="s">
        <v>140</v>
      </c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</row>
    <row r="13" spans="1:60" outlineLevel="1" x14ac:dyDescent="0.25">
      <c r="A13" s="236">
        <v>2</v>
      </c>
      <c r="B13" s="237" t="s">
        <v>289</v>
      </c>
      <c r="C13" s="248" t="s">
        <v>290</v>
      </c>
      <c r="D13" s="238" t="s">
        <v>170</v>
      </c>
      <c r="E13" s="239">
        <v>18</v>
      </c>
      <c r="F13" s="240"/>
      <c r="G13" s="241">
        <f>ROUND(E13*F13,2)</f>
        <v>0</v>
      </c>
      <c r="H13" s="240"/>
      <c r="I13" s="241">
        <f>ROUND(E13*H13,2)</f>
        <v>0</v>
      </c>
      <c r="J13" s="240"/>
      <c r="K13" s="241">
        <f>ROUND(E13*J13,2)</f>
        <v>0</v>
      </c>
      <c r="L13" s="241">
        <v>21</v>
      </c>
      <c r="M13" s="241">
        <f>G13*(1+L13/100)</f>
        <v>0</v>
      </c>
      <c r="N13" s="239">
        <v>2.5100000000000001E-3</v>
      </c>
      <c r="O13" s="239">
        <f>ROUND(E13*N13,2)</f>
        <v>0.05</v>
      </c>
      <c r="P13" s="239">
        <v>0</v>
      </c>
      <c r="Q13" s="239">
        <f>ROUND(E13*P13,2)</f>
        <v>0</v>
      </c>
      <c r="R13" s="241" t="s">
        <v>216</v>
      </c>
      <c r="S13" s="241" t="s">
        <v>131</v>
      </c>
      <c r="T13" s="242" t="s">
        <v>131</v>
      </c>
      <c r="U13" s="221">
        <v>0.18232999999999999</v>
      </c>
      <c r="V13" s="221">
        <f>ROUND(E13*U13,2)</f>
        <v>3.28</v>
      </c>
      <c r="W13" s="221"/>
      <c r="X13" s="221" t="s">
        <v>132</v>
      </c>
      <c r="Y13" s="221" t="s">
        <v>133</v>
      </c>
      <c r="Z13" s="211"/>
      <c r="AA13" s="211"/>
      <c r="AB13" s="211"/>
      <c r="AC13" s="211"/>
      <c r="AD13" s="211"/>
      <c r="AE13" s="211"/>
      <c r="AF13" s="211"/>
      <c r="AG13" s="211" t="s">
        <v>134</v>
      </c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</row>
    <row r="14" spans="1:60" outlineLevel="2" x14ac:dyDescent="0.25">
      <c r="A14" s="218"/>
      <c r="B14" s="219"/>
      <c r="C14" s="250" t="s">
        <v>291</v>
      </c>
      <c r="D14" s="222"/>
      <c r="E14" s="223">
        <v>18</v>
      </c>
      <c r="F14" s="221"/>
      <c r="G14" s="221"/>
      <c r="H14" s="221"/>
      <c r="I14" s="221"/>
      <c r="J14" s="221"/>
      <c r="K14" s="221"/>
      <c r="L14" s="221"/>
      <c r="M14" s="221"/>
      <c r="N14" s="220"/>
      <c r="O14" s="220"/>
      <c r="P14" s="220"/>
      <c r="Q14" s="220"/>
      <c r="R14" s="221"/>
      <c r="S14" s="221"/>
      <c r="T14" s="221"/>
      <c r="U14" s="221"/>
      <c r="V14" s="221"/>
      <c r="W14" s="221"/>
      <c r="X14" s="221"/>
      <c r="Y14" s="221"/>
      <c r="Z14" s="211"/>
      <c r="AA14" s="211"/>
      <c r="AB14" s="211"/>
      <c r="AC14" s="211"/>
      <c r="AD14" s="211"/>
      <c r="AE14" s="211"/>
      <c r="AF14" s="211"/>
      <c r="AG14" s="211" t="s">
        <v>138</v>
      </c>
      <c r="AH14" s="211">
        <v>0</v>
      </c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</row>
    <row r="15" spans="1:60" outlineLevel="2" x14ac:dyDescent="0.25">
      <c r="A15" s="218"/>
      <c r="B15" s="219"/>
      <c r="C15" s="251"/>
      <c r="D15" s="244"/>
      <c r="E15" s="244"/>
      <c r="F15" s="244"/>
      <c r="G15" s="244"/>
      <c r="H15" s="221"/>
      <c r="I15" s="221"/>
      <c r="J15" s="221"/>
      <c r="K15" s="221"/>
      <c r="L15" s="221"/>
      <c r="M15" s="221"/>
      <c r="N15" s="220"/>
      <c r="O15" s="220"/>
      <c r="P15" s="220"/>
      <c r="Q15" s="220"/>
      <c r="R15" s="221"/>
      <c r="S15" s="221"/>
      <c r="T15" s="221"/>
      <c r="U15" s="221"/>
      <c r="V15" s="221"/>
      <c r="W15" s="221"/>
      <c r="X15" s="221"/>
      <c r="Y15" s="221"/>
      <c r="Z15" s="211"/>
      <c r="AA15" s="211"/>
      <c r="AB15" s="211"/>
      <c r="AC15" s="211"/>
      <c r="AD15" s="211"/>
      <c r="AE15" s="211"/>
      <c r="AF15" s="211"/>
      <c r="AG15" s="211" t="s">
        <v>140</v>
      </c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</row>
    <row r="16" spans="1:60" outlineLevel="1" x14ac:dyDescent="0.25">
      <c r="A16" s="236">
        <v>3</v>
      </c>
      <c r="B16" s="237" t="s">
        <v>292</v>
      </c>
      <c r="C16" s="248" t="s">
        <v>293</v>
      </c>
      <c r="D16" s="238" t="s">
        <v>175</v>
      </c>
      <c r="E16" s="239">
        <v>28.5</v>
      </c>
      <c r="F16" s="240"/>
      <c r="G16" s="241">
        <f>ROUND(E16*F16,2)</f>
        <v>0</v>
      </c>
      <c r="H16" s="240"/>
      <c r="I16" s="241">
        <f>ROUND(E16*H16,2)</f>
        <v>0</v>
      </c>
      <c r="J16" s="240"/>
      <c r="K16" s="241">
        <f>ROUND(E16*J16,2)</f>
        <v>0</v>
      </c>
      <c r="L16" s="241">
        <v>21</v>
      </c>
      <c r="M16" s="241">
        <f>G16*(1+L16/100)</f>
        <v>0</v>
      </c>
      <c r="N16" s="239">
        <v>3.9210000000000002E-2</v>
      </c>
      <c r="O16" s="239">
        <f>ROUND(E16*N16,2)</f>
        <v>1.1200000000000001</v>
      </c>
      <c r="P16" s="239">
        <v>0</v>
      </c>
      <c r="Q16" s="239">
        <f>ROUND(E16*P16,2)</f>
        <v>0</v>
      </c>
      <c r="R16" s="241" t="s">
        <v>221</v>
      </c>
      <c r="S16" s="241" t="s">
        <v>131</v>
      </c>
      <c r="T16" s="242" t="s">
        <v>131</v>
      </c>
      <c r="U16" s="221">
        <v>0.39600000000000002</v>
      </c>
      <c r="V16" s="221">
        <f>ROUND(E16*U16,2)</f>
        <v>11.29</v>
      </c>
      <c r="W16" s="221"/>
      <c r="X16" s="221" t="s">
        <v>132</v>
      </c>
      <c r="Y16" s="221" t="s">
        <v>133</v>
      </c>
      <c r="Z16" s="211"/>
      <c r="AA16" s="211"/>
      <c r="AB16" s="211"/>
      <c r="AC16" s="211"/>
      <c r="AD16" s="211"/>
      <c r="AE16" s="211"/>
      <c r="AF16" s="211"/>
      <c r="AG16" s="211" t="s">
        <v>134</v>
      </c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</row>
    <row r="17" spans="1:60" outlineLevel="2" x14ac:dyDescent="0.25">
      <c r="A17" s="218"/>
      <c r="B17" s="219"/>
      <c r="C17" s="250" t="s">
        <v>294</v>
      </c>
      <c r="D17" s="222"/>
      <c r="E17" s="223">
        <v>28.5</v>
      </c>
      <c r="F17" s="221"/>
      <c r="G17" s="221"/>
      <c r="H17" s="221"/>
      <c r="I17" s="221"/>
      <c r="J17" s="221"/>
      <c r="K17" s="221"/>
      <c r="L17" s="221"/>
      <c r="M17" s="221"/>
      <c r="N17" s="220"/>
      <c r="O17" s="220"/>
      <c r="P17" s="220"/>
      <c r="Q17" s="220"/>
      <c r="R17" s="221"/>
      <c r="S17" s="221"/>
      <c r="T17" s="221"/>
      <c r="U17" s="221"/>
      <c r="V17" s="221"/>
      <c r="W17" s="221"/>
      <c r="X17" s="221"/>
      <c r="Y17" s="221"/>
      <c r="Z17" s="211"/>
      <c r="AA17" s="211"/>
      <c r="AB17" s="211"/>
      <c r="AC17" s="211"/>
      <c r="AD17" s="211"/>
      <c r="AE17" s="211"/>
      <c r="AF17" s="211"/>
      <c r="AG17" s="211" t="s">
        <v>138</v>
      </c>
      <c r="AH17" s="211">
        <v>0</v>
      </c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</row>
    <row r="18" spans="1:60" outlineLevel="2" x14ac:dyDescent="0.25">
      <c r="A18" s="218"/>
      <c r="B18" s="219"/>
      <c r="C18" s="251"/>
      <c r="D18" s="244"/>
      <c r="E18" s="244"/>
      <c r="F18" s="244"/>
      <c r="G18" s="244"/>
      <c r="H18" s="221"/>
      <c r="I18" s="221"/>
      <c r="J18" s="221"/>
      <c r="K18" s="221"/>
      <c r="L18" s="221"/>
      <c r="M18" s="221"/>
      <c r="N18" s="220"/>
      <c r="O18" s="220"/>
      <c r="P18" s="220"/>
      <c r="Q18" s="220"/>
      <c r="R18" s="221"/>
      <c r="S18" s="221"/>
      <c r="T18" s="221"/>
      <c r="U18" s="221"/>
      <c r="V18" s="221"/>
      <c r="W18" s="221"/>
      <c r="X18" s="221"/>
      <c r="Y18" s="221"/>
      <c r="Z18" s="211"/>
      <c r="AA18" s="211"/>
      <c r="AB18" s="211"/>
      <c r="AC18" s="211"/>
      <c r="AD18" s="211"/>
      <c r="AE18" s="211"/>
      <c r="AF18" s="211"/>
      <c r="AG18" s="211" t="s">
        <v>140</v>
      </c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</row>
    <row r="19" spans="1:60" ht="20" outlineLevel="1" x14ac:dyDescent="0.25">
      <c r="A19" s="236">
        <v>4</v>
      </c>
      <c r="B19" s="237" t="s">
        <v>295</v>
      </c>
      <c r="C19" s="248" t="s">
        <v>296</v>
      </c>
      <c r="D19" s="238" t="s">
        <v>175</v>
      </c>
      <c r="E19" s="239">
        <v>10.5</v>
      </c>
      <c r="F19" s="240"/>
      <c r="G19" s="241">
        <f>ROUND(E19*F19,2)</f>
        <v>0</v>
      </c>
      <c r="H19" s="240"/>
      <c r="I19" s="241">
        <f>ROUND(E19*H19,2)</f>
        <v>0</v>
      </c>
      <c r="J19" s="240"/>
      <c r="K19" s="241">
        <f>ROUND(E19*J19,2)</f>
        <v>0</v>
      </c>
      <c r="L19" s="241">
        <v>21</v>
      </c>
      <c r="M19" s="241">
        <f>G19*(1+L19/100)</f>
        <v>0</v>
      </c>
      <c r="N19" s="239">
        <v>7.4550000000000005E-2</v>
      </c>
      <c r="O19" s="239">
        <f>ROUND(E19*N19,2)</f>
        <v>0.78</v>
      </c>
      <c r="P19" s="239">
        <v>0</v>
      </c>
      <c r="Q19" s="239">
        <f>ROUND(E19*P19,2)</f>
        <v>0</v>
      </c>
      <c r="R19" s="241" t="s">
        <v>216</v>
      </c>
      <c r="S19" s="241" t="s">
        <v>131</v>
      </c>
      <c r="T19" s="242" t="s">
        <v>131</v>
      </c>
      <c r="U19" s="221">
        <v>0.73243999999999998</v>
      </c>
      <c r="V19" s="221">
        <f>ROUND(E19*U19,2)</f>
        <v>7.69</v>
      </c>
      <c r="W19" s="221"/>
      <c r="X19" s="221" t="s">
        <v>132</v>
      </c>
      <c r="Y19" s="221" t="s">
        <v>133</v>
      </c>
      <c r="Z19" s="211"/>
      <c r="AA19" s="211"/>
      <c r="AB19" s="211"/>
      <c r="AC19" s="211"/>
      <c r="AD19" s="211"/>
      <c r="AE19" s="211"/>
      <c r="AF19" s="211"/>
      <c r="AG19" s="211" t="s">
        <v>134</v>
      </c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</row>
    <row r="20" spans="1:60" outlineLevel="2" x14ac:dyDescent="0.25">
      <c r="A20" s="218"/>
      <c r="B20" s="219"/>
      <c r="C20" s="250" t="s">
        <v>297</v>
      </c>
      <c r="D20" s="222"/>
      <c r="E20" s="223">
        <v>10.5</v>
      </c>
      <c r="F20" s="221"/>
      <c r="G20" s="221"/>
      <c r="H20" s="221"/>
      <c r="I20" s="221"/>
      <c r="J20" s="221"/>
      <c r="K20" s="221"/>
      <c r="L20" s="221"/>
      <c r="M20" s="221"/>
      <c r="N20" s="220"/>
      <c r="O20" s="220"/>
      <c r="P20" s="220"/>
      <c r="Q20" s="220"/>
      <c r="R20" s="221"/>
      <c r="S20" s="221"/>
      <c r="T20" s="221"/>
      <c r="U20" s="221"/>
      <c r="V20" s="221"/>
      <c r="W20" s="221"/>
      <c r="X20" s="221"/>
      <c r="Y20" s="221"/>
      <c r="Z20" s="211"/>
      <c r="AA20" s="211"/>
      <c r="AB20" s="211"/>
      <c r="AC20" s="211"/>
      <c r="AD20" s="211"/>
      <c r="AE20" s="211"/>
      <c r="AF20" s="211"/>
      <c r="AG20" s="211" t="s">
        <v>138</v>
      </c>
      <c r="AH20" s="211">
        <v>0</v>
      </c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</row>
    <row r="21" spans="1:60" outlineLevel="2" x14ac:dyDescent="0.25">
      <c r="A21" s="218"/>
      <c r="B21" s="219"/>
      <c r="C21" s="251"/>
      <c r="D21" s="244"/>
      <c r="E21" s="244"/>
      <c r="F21" s="244"/>
      <c r="G21" s="244"/>
      <c r="H21" s="221"/>
      <c r="I21" s="221"/>
      <c r="J21" s="221"/>
      <c r="K21" s="221"/>
      <c r="L21" s="221"/>
      <c r="M21" s="221"/>
      <c r="N21" s="220"/>
      <c r="O21" s="220"/>
      <c r="P21" s="220"/>
      <c r="Q21" s="220"/>
      <c r="R21" s="221"/>
      <c r="S21" s="221"/>
      <c r="T21" s="221"/>
      <c r="U21" s="221"/>
      <c r="V21" s="221"/>
      <c r="W21" s="221"/>
      <c r="X21" s="221"/>
      <c r="Y21" s="221"/>
      <c r="Z21" s="211"/>
      <c r="AA21" s="211"/>
      <c r="AB21" s="211"/>
      <c r="AC21" s="211"/>
      <c r="AD21" s="211"/>
      <c r="AE21" s="211"/>
      <c r="AF21" s="211"/>
      <c r="AG21" s="211" t="s">
        <v>140</v>
      </c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</row>
    <row r="22" spans="1:60" ht="13" x14ac:dyDescent="0.25">
      <c r="A22" s="229" t="s">
        <v>125</v>
      </c>
      <c r="B22" s="230" t="s">
        <v>80</v>
      </c>
      <c r="C22" s="247" t="s">
        <v>81</v>
      </c>
      <c r="D22" s="231"/>
      <c r="E22" s="232"/>
      <c r="F22" s="233"/>
      <c r="G22" s="233">
        <f>SUMIF(AG23:AG27,"&lt;&gt;NOR",G23:G27)</f>
        <v>0</v>
      </c>
      <c r="H22" s="233"/>
      <c r="I22" s="233">
        <f>SUM(I23:I27)</f>
        <v>0</v>
      </c>
      <c r="J22" s="233"/>
      <c r="K22" s="233">
        <f>SUM(K23:K27)</f>
        <v>0</v>
      </c>
      <c r="L22" s="233"/>
      <c r="M22" s="233">
        <f>SUM(M23:M27)</f>
        <v>0</v>
      </c>
      <c r="N22" s="232"/>
      <c r="O22" s="232">
        <f>SUM(O23:O27)</f>
        <v>0</v>
      </c>
      <c r="P22" s="232"/>
      <c r="Q22" s="232">
        <f>SUM(Q23:Q27)</f>
        <v>0</v>
      </c>
      <c r="R22" s="233"/>
      <c r="S22" s="233"/>
      <c r="T22" s="234"/>
      <c r="U22" s="228"/>
      <c r="V22" s="228">
        <f>SUM(V23:V27)</f>
        <v>21.19</v>
      </c>
      <c r="W22" s="228"/>
      <c r="X22" s="228"/>
      <c r="Y22" s="228"/>
      <c r="AG22" t="s">
        <v>126</v>
      </c>
    </row>
    <row r="23" spans="1:60" ht="40" outlineLevel="1" x14ac:dyDescent="0.25">
      <c r="A23" s="236">
        <v>5</v>
      </c>
      <c r="B23" s="237" t="s">
        <v>298</v>
      </c>
      <c r="C23" s="248" t="s">
        <v>299</v>
      </c>
      <c r="D23" s="238" t="s">
        <v>175</v>
      </c>
      <c r="E23" s="239">
        <v>68.8125</v>
      </c>
      <c r="F23" s="240"/>
      <c r="G23" s="241">
        <f>ROUND(E23*F23,2)</f>
        <v>0</v>
      </c>
      <c r="H23" s="240"/>
      <c r="I23" s="241">
        <f>ROUND(E23*H23,2)</f>
        <v>0</v>
      </c>
      <c r="J23" s="240"/>
      <c r="K23" s="241">
        <f>ROUND(E23*J23,2)</f>
        <v>0</v>
      </c>
      <c r="L23" s="241">
        <v>21</v>
      </c>
      <c r="M23" s="241">
        <f>G23*(1+L23/100)</f>
        <v>0</v>
      </c>
      <c r="N23" s="239">
        <v>4.0000000000000003E-5</v>
      </c>
      <c r="O23" s="239">
        <f>ROUND(E23*N23,2)</f>
        <v>0</v>
      </c>
      <c r="P23" s="239">
        <v>0</v>
      </c>
      <c r="Q23" s="239">
        <f>ROUND(E23*P23,2)</f>
        <v>0</v>
      </c>
      <c r="R23" s="241" t="s">
        <v>221</v>
      </c>
      <c r="S23" s="241" t="s">
        <v>131</v>
      </c>
      <c r="T23" s="242" t="s">
        <v>131</v>
      </c>
      <c r="U23" s="221">
        <v>0.308</v>
      </c>
      <c r="V23" s="221">
        <f>ROUND(E23*U23,2)</f>
        <v>21.19</v>
      </c>
      <c r="W23" s="221"/>
      <c r="X23" s="221" t="s">
        <v>132</v>
      </c>
      <c r="Y23" s="221" t="s">
        <v>133</v>
      </c>
      <c r="Z23" s="211"/>
      <c r="AA23" s="211"/>
      <c r="AB23" s="211"/>
      <c r="AC23" s="211"/>
      <c r="AD23" s="211"/>
      <c r="AE23" s="211"/>
      <c r="AF23" s="211"/>
      <c r="AG23" s="211" t="s">
        <v>134</v>
      </c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</row>
    <row r="24" spans="1:60" outlineLevel="2" x14ac:dyDescent="0.25">
      <c r="A24" s="218"/>
      <c r="B24" s="219"/>
      <c r="C24" s="250" t="s">
        <v>300</v>
      </c>
      <c r="D24" s="222"/>
      <c r="E24" s="223">
        <v>68.8125</v>
      </c>
      <c r="F24" s="221"/>
      <c r="G24" s="221"/>
      <c r="H24" s="221"/>
      <c r="I24" s="221"/>
      <c r="J24" s="221"/>
      <c r="K24" s="221"/>
      <c r="L24" s="221"/>
      <c r="M24" s="221"/>
      <c r="N24" s="220"/>
      <c r="O24" s="220"/>
      <c r="P24" s="220"/>
      <c r="Q24" s="220"/>
      <c r="R24" s="221"/>
      <c r="S24" s="221"/>
      <c r="T24" s="221"/>
      <c r="U24" s="221"/>
      <c r="V24" s="221"/>
      <c r="W24" s="221"/>
      <c r="X24" s="221"/>
      <c r="Y24" s="221"/>
      <c r="Z24" s="211"/>
      <c r="AA24" s="211"/>
      <c r="AB24" s="211"/>
      <c r="AC24" s="211"/>
      <c r="AD24" s="211"/>
      <c r="AE24" s="211"/>
      <c r="AF24" s="211"/>
      <c r="AG24" s="211" t="s">
        <v>138</v>
      </c>
      <c r="AH24" s="211">
        <v>0</v>
      </c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</row>
    <row r="25" spans="1:60" outlineLevel="2" x14ac:dyDescent="0.25">
      <c r="A25" s="218"/>
      <c r="B25" s="219"/>
      <c r="C25" s="251"/>
      <c r="D25" s="244"/>
      <c r="E25" s="244"/>
      <c r="F25" s="244"/>
      <c r="G25" s="244"/>
      <c r="H25" s="221"/>
      <c r="I25" s="221"/>
      <c r="J25" s="221"/>
      <c r="K25" s="221"/>
      <c r="L25" s="221"/>
      <c r="M25" s="221"/>
      <c r="N25" s="220"/>
      <c r="O25" s="220"/>
      <c r="P25" s="220"/>
      <c r="Q25" s="220"/>
      <c r="R25" s="221"/>
      <c r="S25" s="221"/>
      <c r="T25" s="221"/>
      <c r="U25" s="221"/>
      <c r="V25" s="221"/>
      <c r="W25" s="221"/>
      <c r="X25" s="221"/>
      <c r="Y25" s="221"/>
      <c r="Z25" s="211"/>
      <c r="AA25" s="211"/>
      <c r="AB25" s="211"/>
      <c r="AC25" s="211"/>
      <c r="AD25" s="211"/>
      <c r="AE25" s="211"/>
      <c r="AF25" s="211"/>
      <c r="AG25" s="211" t="s">
        <v>140</v>
      </c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</row>
    <row r="26" spans="1:60" outlineLevel="1" x14ac:dyDescent="0.25">
      <c r="A26" s="236">
        <v>6</v>
      </c>
      <c r="B26" s="237" t="s">
        <v>301</v>
      </c>
      <c r="C26" s="248" t="s">
        <v>302</v>
      </c>
      <c r="D26" s="238" t="s">
        <v>303</v>
      </c>
      <c r="E26" s="239">
        <v>10</v>
      </c>
      <c r="F26" s="240"/>
      <c r="G26" s="241">
        <f>ROUND(E26*F26,2)</f>
        <v>0</v>
      </c>
      <c r="H26" s="240"/>
      <c r="I26" s="241">
        <f>ROUND(E26*H26,2)</f>
        <v>0</v>
      </c>
      <c r="J26" s="240"/>
      <c r="K26" s="241">
        <f>ROUND(E26*J26,2)</f>
        <v>0</v>
      </c>
      <c r="L26" s="241">
        <v>21</v>
      </c>
      <c r="M26" s="241">
        <f>G26*(1+L26/100)</f>
        <v>0</v>
      </c>
      <c r="N26" s="239">
        <v>0</v>
      </c>
      <c r="O26" s="239">
        <f>ROUND(E26*N26,2)</f>
        <v>0</v>
      </c>
      <c r="P26" s="239">
        <v>0</v>
      </c>
      <c r="Q26" s="239">
        <f>ROUND(E26*P26,2)</f>
        <v>0</v>
      </c>
      <c r="R26" s="241"/>
      <c r="S26" s="241" t="s">
        <v>163</v>
      </c>
      <c r="T26" s="242" t="s">
        <v>275</v>
      </c>
      <c r="U26" s="221">
        <v>0</v>
      </c>
      <c r="V26" s="221">
        <f>ROUND(E26*U26,2)</f>
        <v>0</v>
      </c>
      <c r="W26" s="221"/>
      <c r="X26" s="221" t="s">
        <v>132</v>
      </c>
      <c r="Y26" s="221" t="s">
        <v>133</v>
      </c>
      <c r="Z26" s="211"/>
      <c r="AA26" s="211"/>
      <c r="AB26" s="211"/>
      <c r="AC26" s="211"/>
      <c r="AD26" s="211"/>
      <c r="AE26" s="211"/>
      <c r="AF26" s="211"/>
      <c r="AG26" s="211" t="s">
        <v>134</v>
      </c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</row>
    <row r="27" spans="1:60" outlineLevel="2" x14ac:dyDescent="0.25">
      <c r="A27" s="218"/>
      <c r="B27" s="219"/>
      <c r="C27" s="255"/>
      <c r="D27" s="246"/>
      <c r="E27" s="246"/>
      <c r="F27" s="246"/>
      <c r="G27" s="246"/>
      <c r="H27" s="221"/>
      <c r="I27" s="221"/>
      <c r="J27" s="221"/>
      <c r="K27" s="221"/>
      <c r="L27" s="221"/>
      <c r="M27" s="221"/>
      <c r="N27" s="220"/>
      <c r="O27" s="220"/>
      <c r="P27" s="220"/>
      <c r="Q27" s="220"/>
      <c r="R27" s="221"/>
      <c r="S27" s="221"/>
      <c r="T27" s="221"/>
      <c r="U27" s="221"/>
      <c r="V27" s="221"/>
      <c r="W27" s="221"/>
      <c r="X27" s="221"/>
      <c r="Y27" s="221"/>
      <c r="Z27" s="211"/>
      <c r="AA27" s="211"/>
      <c r="AB27" s="211"/>
      <c r="AC27" s="211"/>
      <c r="AD27" s="211"/>
      <c r="AE27" s="211"/>
      <c r="AF27" s="211"/>
      <c r="AG27" s="211" t="s">
        <v>140</v>
      </c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</row>
    <row r="28" spans="1:60" ht="13" x14ac:dyDescent="0.25">
      <c r="A28" s="229" t="s">
        <v>125</v>
      </c>
      <c r="B28" s="230" t="s">
        <v>82</v>
      </c>
      <c r="C28" s="247" t="s">
        <v>83</v>
      </c>
      <c r="D28" s="231"/>
      <c r="E28" s="232"/>
      <c r="F28" s="233"/>
      <c r="G28" s="233">
        <f>SUMIF(AG29:AG49,"&lt;&gt;NOR",G29:G49)</f>
        <v>0</v>
      </c>
      <c r="H28" s="233"/>
      <c r="I28" s="233">
        <f>SUM(I29:I49)</f>
        <v>0</v>
      </c>
      <c r="J28" s="233"/>
      <c r="K28" s="233">
        <f>SUM(K29:K49)</f>
        <v>0</v>
      </c>
      <c r="L28" s="233"/>
      <c r="M28" s="233">
        <f>SUM(M29:M49)</f>
        <v>0</v>
      </c>
      <c r="N28" s="232"/>
      <c r="O28" s="232">
        <f>SUM(O29:O49)</f>
        <v>0</v>
      </c>
      <c r="P28" s="232"/>
      <c r="Q28" s="232">
        <f>SUM(Q29:Q49)</f>
        <v>4.32</v>
      </c>
      <c r="R28" s="233"/>
      <c r="S28" s="233"/>
      <c r="T28" s="234"/>
      <c r="U28" s="228"/>
      <c r="V28" s="228">
        <f>SUM(V29:V49)</f>
        <v>30.730000000000004</v>
      </c>
      <c r="W28" s="228"/>
      <c r="X28" s="228"/>
      <c r="Y28" s="228"/>
      <c r="AG28" t="s">
        <v>126</v>
      </c>
    </row>
    <row r="29" spans="1:60" ht="20" outlineLevel="1" x14ac:dyDescent="0.25">
      <c r="A29" s="236">
        <v>7</v>
      </c>
      <c r="B29" s="237" t="s">
        <v>304</v>
      </c>
      <c r="C29" s="248" t="s">
        <v>305</v>
      </c>
      <c r="D29" s="238" t="s">
        <v>175</v>
      </c>
      <c r="E29" s="239">
        <v>62.9</v>
      </c>
      <c r="F29" s="240"/>
      <c r="G29" s="241">
        <f>ROUND(E29*F29,2)</f>
        <v>0</v>
      </c>
      <c r="H29" s="240"/>
      <c r="I29" s="241">
        <f>ROUND(E29*H29,2)</f>
        <v>0</v>
      </c>
      <c r="J29" s="240"/>
      <c r="K29" s="241">
        <f>ROUND(E29*J29,2)</f>
        <v>0</v>
      </c>
      <c r="L29" s="241">
        <v>21</v>
      </c>
      <c r="M29" s="241">
        <f>G29*(1+L29/100)</f>
        <v>0</v>
      </c>
      <c r="N29" s="239">
        <v>0</v>
      </c>
      <c r="O29" s="239">
        <f>ROUND(E29*N29,2)</f>
        <v>0</v>
      </c>
      <c r="P29" s="239">
        <v>4.5999999999999999E-2</v>
      </c>
      <c r="Q29" s="239">
        <f>ROUND(E29*P29,2)</f>
        <v>2.89</v>
      </c>
      <c r="R29" s="241" t="s">
        <v>228</v>
      </c>
      <c r="S29" s="241" t="s">
        <v>131</v>
      </c>
      <c r="T29" s="242" t="s">
        <v>131</v>
      </c>
      <c r="U29" s="221">
        <v>0.26</v>
      </c>
      <c r="V29" s="221">
        <f>ROUND(E29*U29,2)</f>
        <v>16.350000000000001</v>
      </c>
      <c r="W29" s="221"/>
      <c r="X29" s="221" t="s">
        <v>132</v>
      </c>
      <c r="Y29" s="221" t="s">
        <v>133</v>
      </c>
      <c r="Z29" s="211"/>
      <c r="AA29" s="211"/>
      <c r="AB29" s="211"/>
      <c r="AC29" s="211"/>
      <c r="AD29" s="211"/>
      <c r="AE29" s="211"/>
      <c r="AF29" s="211"/>
      <c r="AG29" s="211" t="s">
        <v>134</v>
      </c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</row>
    <row r="30" spans="1:60" outlineLevel="2" x14ac:dyDescent="0.25">
      <c r="A30" s="218"/>
      <c r="B30" s="219"/>
      <c r="C30" s="250" t="s">
        <v>306</v>
      </c>
      <c r="D30" s="222"/>
      <c r="E30" s="223">
        <v>62.9</v>
      </c>
      <c r="F30" s="221"/>
      <c r="G30" s="221"/>
      <c r="H30" s="221"/>
      <c r="I30" s="221"/>
      <c r="J30" s="221"/>
      <c r="K30" s="221"/>
      <c r="L30" s="221"/>
      <c r="M30" s="221"/>
      <c r="N30" s="220"/>
      <c r="O30" s="220"/>
      <c r="P30" s="220"/>
      <c r="Q30" s="220"/>
      <c r="R30" s="221"/>
      <c r="S30" s="221"/>
      <c r="T30" s="221"/>
      <c r="U30" s="221"/>
      <c r="V30" s="221"/>
      <c r="W30" s="221"/>
      <c r="X30" s="221"/>
      <c r="Y30" s="221"/>
      <c r="Z30" s="211"/>
      <c r="AA30" s="211"/>
      <c r="AB30" s="211"/>
      <c r="AC30" s="211"/>
      <c r="AD30" s="211"/>
      <c r="AE30" s="211"/>
      <c r="AF30" s="211"/>
      <c r="AG30" s="211" t="s">
        <v>138</v>
      </c>
      <c r="AH30" s="211">
        <v>0</v>
      </c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</row>
    <row r="31" spans="1:60" outlineLevel="2" x14ac:dyDescent="0.25">
      <c r="A31" s="218"/>
      <c r="B31" s="219"/>
      <c r="C31" s="251"/>
      <c r="D31" s="244"/>
      <c r="E31" s="244"/>
      <c r="F31" s="244"/>
      <c r="G31" s="244"/>
      <c r="H31" s="221"/>
      <c r="I31" s="221"/>
      <c r="J31" s="221"/>
      <c r="K31" s="221"/>
      <c r="L31" s="221"/>
      <c r="M31" s="221"/>
      <c r="N31" s="220"/>
      <c r="O31" s="220"/>
      <c r="P31" s="220"/>
      <c r="Q31" s="220"/>
      <c r="R31" s="221"/>
      <c r="S31" s="221"/>
      <c r="T31" s="221"/>
      <c r="U31" s="221"/>
      <c r="V31" s="221"/>
      <c r="W31" s="221"/>
      <c r="X31" s="221"/>
      <c r="Y31" s="221"/>
      <c r="Z31" s="211"/>
      <c r="AA31" s="211"/>
      <c r="AB31" s="211"/>
      <c r="AC31" s="211"/>
      <c r="AD31" s="211"/>
      <c r="AE31" s="211"/>
      <c r="AF31" s="211"/>
      <c r="AG31" s="211" t="s">
        <v>140</v>
      </c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</row>
    <row r="32" spans="1:60" ht="20" outlineLevel="1" x14ac:dyDescent="0.25">
      <c r="A32" s="236">
        <v>8</v>
      </c>
      <c r="B32" s="237" t="s">
        <v>307</v>
      </c>
      <c r="C32" s="248" t="s">
        <v>308</v>
      </c>
      <c r="D32" s="238" t="s">
        <v>175</v>
      </c>
      <c r="E32" s="239">
        <v>21.1</v>
      </c>
      <c r="F32" s="240"/>
      <c r="G32" s="241">
        <f>ROUND(E32*F32,2)</f>
        <v>0</v>
      </c>
      <c r="H32" s="240"/>
      <c r="I32" s="241">
        <f>ROUND(E32*H32,2)</f>
        <v>0</v>
      </c>
      <c r="J32" s="240"/>
      <c r="K32" s="241">
        <f>ROUND(E32*J32,2)</f>
        <v>0</v>
      </c>
      <c r="L32" s="241">
        <v>21</v>
      </c>
      <c r="M32" s="241">
        <f>G32*(1+L32/100)</f>
        <v>0</v>
      </c>
      <c r="N32" s="239">
        <v>0</v>
      </c>
      <c r="O32" s="239">
        <f>ROUND(E32*N32,2)</f>
        <v>0</v>
      </c>
      <c r="P32" s="239">
        <v>6.8000000000000005E-2</v>
      </c>
      <c r="Q32" s="239">
        <f>ROUND(E32*P32,2)</f>
        <v>1.43</v>
      </c>
      <c r="R32" s="241" t="s">
        <v>228</v>
      </c>
      <c r="S32" s="241" t="s">
        <v>131</v>
      </c>
      <c r="T32" s="242" t="s">
        <v>131</v>
      </c>
      <c r="U32" s="221">
        <v>0.3</v>
      </c>
      <c r="V32" s="221">
        <f>ROUND(E32*U32,2)</f>
        <v>6.33</v>
      </c>
      <c r="W32" s="221"/>
      <c r="X32" s="221" t="s">
        <v>132</v>
      </c>
      <c r="Y32" s="221" t="s">
        <v>133</v>
      </c>
      <c r="Z32" s="211"/>
      <c r="AA32" s="211"/>
      <c r="AB32" s="211"/>
      <c r="AC32" s="211"/>
      <c r="AD32" s="211"/>
      <c r="AE32" s="211"/>
      <c r="AF32" s="211"/>
      <c r="AG32" s="211" t="s">
        <v>134</v>
      </c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</row>
    <row r="33" spans="1:60" outlineLevel="2" x14ac:dyDescent="0.25">
      <c r="A33" s="218"/>
      <c r="B33" s="219"/>
      <c r="C33" s="249" t="s">
        <v>309</v>
      </c>
      <c r="D33" s="243"/>
      <c r="E33" s="243"/>
      <c r="F33" s="243"/>
      <c r="G33" s="243"/>
      <c r="H33" s="221"/>
      <c r="I33" s="221"/>
      <c r="J33" s="221"/>
      <c r="K33" s="221"/>
      <c r="L33" s="221"/>
      <c r="M33" s="221"/>
      <c r="N33" s="220"/>
      <c r="O33" s="220"/>
      <c r="P33" s="220"/>
      <c r="Q33" s="220"/>
      <c r="R33" s="221"/>
      <c r="S33" s="221"/>
      <c r="T33" s="221"/>
      <c r="U33" s="221"/>
      <c r="V33" s="221"/>
      <c r="W33" s="221"/>
      <c r="X33" s="221"/>
      <c r="Y33" s="221"/>
      <c r="Z33" s="211"/>
      <c r="AA33" s="211"/>
      <c r="AB33" s="211"/>
      <c r="AC33" s="211"/>
      <c r="AD33" s="211"/>
      <c r="AE33" s="211"/>
      <c r="AF33" s="211"/>
      <c r="AG33" s="211" t="s">
        <v>136</v>
      </c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</row>
    <row r="34" spans="1:60" outlineLevel="2" x14ac:dyDescent="0.25">
      <c r="A34" s="218"/>
      <c r="B34" s="219"/>
      <c r="C34" s="250" t="s">
        <v>310</v>
      </c>
      <c r="D34" s="222"/>
      <c r="E34" s="223">
        <v>19.75</v>
      </c>
      <c r="F34" s="221"/>
      <c r="G34" s="221"/>
      <c r="H34" s="221"/>
      <c r="I34" s="221"/>
      <c r="J34" s="221"/>
      <c r="K34" s="221"/>
      <c r="L34" s="221"/>
      <c r="M34" s="221"/>
      <c r="N34" s="220"/>
      <c r="O34" s="220"/>
      <c r="P34" s="220"/>
      <c r="Q34" s="220"/>
      <c r="R34" s="221"/>
      <c r="S34" s="221"/>
      <c r="T34" s="221"/>
      <c r="U34" s="221"/>
      <c r="V34" s="221"/>
      <c r="W34" s="221"/>
      <c r="X34" s="221"/>
      <c r="Y34" s="221"/>
      <c r="Z34" s="211"/>
      <c r="AA34" s="211"/>
      <c r="AB34" s="211"/>
      <c r="AC34" s="211"/>
      <c r="AD34" s="211"/>
      <c r="AE34" s="211"/>
      <c r="AF34" s="211"/>
      <c r="AG34" s="211" t="s">
        <v>138</v>
      </c>
      <c r="AH34" s="211">
        <v>0</v>
      </c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</row>
    <row r="35" spans="1:60" outlineLevel="3" x14ac:dyDescent="0.25">
      <c r="A35" s="218"/>
      <c r="B35" s="219"/>
      <c r="C35" s="250" t="s">
        <v>311</v>
      </c>
      <c r="D35" s="222"/>
      <c r="E35" s="223">
        <v>1.35</v>
      </c>
      <c r="F35" s="221"/>
      <c r="G35" s="221"/>
      <c r="H35" s="221"/>
      <c r="I35" s="221"/>
      <c r="J35" s="221"/>
      <c r="K35" s="221"/>
      <c r="L35" s="221"/>
      <c r="M35" s="221"/>
      <c r="N35" s="220"/>
      <c r="O35" s="220"/>
      <c r="P35" s="220"/>
      <c r="Q35" s="220"/>
      <c r="R35" s="221"/>
      <c r="S35" s="221"/>
      <c r="T35" s="221"/>
      <c r="U35" s="221"/>
      <c r="V35" s="221"/>
      <c r="W35" s="221"/>
      <c r="X35" s="221"/>
      <c r="Y35" s="221"/>
      <c r="Z35" s="211"/>
      <c r="AA35" s="211"/>
      <c r="AB35" s="211"/>
      <c r="AC35" s="211"/>
      <c r="AD35" s="211"/>
      <c r="AE35" s="211"/>
      <c r="AF35" s="211"/>
      <c r="AG35" s="211" t="s">
        <v>138</v>
      </c>
      <c r="AH35" s="211">
        <v>0</v>
      </c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</row>
    <row r="36" spans="1:60" outlineLevel="2" x14ac:dyDescent="0.25">
      <c r="A36" s="218"/>
      <c r="B36" s="219"/>
      <c r="C36" s="251"/>
      <c r="D36" s="244"/>
      <c r="E36" s="244"/>
      <c r="F36" s="244"/>
      <c r="G36" s="244"/>
      <c r="H36" s="221"/>
      <c r="I36" s="221"/>
      <c r="J36" s="221"/>
      <c r="K36" s="221"/>
      <c r="L36" s="221"/>
      <c r="M36" s="221"/>
      <c r="N36" s="220"/>
      <c r="O36" s="220"/>
      <c r="P36" s="220"/>
      <c r="Q36" s="220"/>
      <c r="R36" s="221"/>
      <c r="S36" s="221"/>
      <c r="T36" s="221"/>
      <c r="U36" s="221"/>
      <c r="V36" s="221"/>
      <c r="W36" s="221"/>
      <c r="X36" s="221"/>
      <c r="Y36" s="221"/>
      <c r="Z36" s="211"/>
      <c r="AA36" s="211"/>
      <c r="AB36" s="211"/>
      <c r="AC36" s="211"/>
      <c r="AD36" s="211"/>
      <c r="AE36" s="211"/>
      <c r="AF36" s="211"/>
      <c r="AG36" s="211" t="s">
        <v>140</v>
      </c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</row>
    <row r="37" spans="1:60" outlineLevel="1" x14ac:dyDescent="0.25">
      <c r="A37" s="236">
        <v>9</v>
      </c>
      <c r="B37" s="237" t="s">
        <v>230</v>
      </c>
      <c r="C37" s="248" t="s">
        <v>231</v>
      </c>
      <c r="D37" s="238" t="s">
        <v>154</v>
      </c>
      <c r="E37" s="239">
        <v>4.3281999999999998</v>
      </c>
      <c r="F37" s="240"/>
      <c r="G37" s="241">
        <f>ROUND(E37*F37,2)</f>
        <v>0</v>
      </c>
      <c r="H37" s="240"/>
      <c r="I37" s="241">
        <f>ROUND(E37*H37,2)</f>
        <v>0</v>
      </c>
      <c r="J37" s="240"/>
      <c r="K37" s="241">
        <f>ROUND(E37*J37,2)</f>
        <v>0</v>
      </c>
      <c r="L37" s="241">
        <v>21</v>
      </c>
      <c r="M37" s="241">
        <f>G37*(1+L37/100)</f>
        <v>0</v>
      </c>
      <c r="N37" s="239">
        <v>0</v>
      </c>
      <c r="O37" s="239">
        <f>ROUND(E37*N37,2)</f>
        <v>0</v>
      </c>
      <c r="P37" s="239">
        <v>0</v>
      </c>
      <c r="Q37" s="239">
        <f>ROUND(E37*P37,2)</f>
        <v>0</v>
      </c>
      <c r="R37" s="241" t="s">
        <v>228</v>
      </c>
      <c r="S37" s="241" t="s">
        <v>131</v>
      </c>
      <c r="T37" s="242" t="s">
        <v>131</v>
      </c>
      <c r="U37" s="221">
        <v>0.49</v>
      </c>
      <c r="V37" s="221">
        <f>ROUND(E37*U37,2)</f>
        <v>2.12</v>
      </c>
      <c r="W37" s="221"/>
      <c r="X37" s="221" t="s">
        <v>232</v>
      </c>
      <c r="Y37" s="221" t="s">
        <v>133</v>
      </c>
      <c r="Z37" s="211"/>
      <c r="AA37" s="211"/>
      <c r="AB37" s="211"/>
      <c r="AC37" s="211"/>
      <c r="AD37" s="211"/>
      <c r="AE37" s="211"/>
      <c r="AF37" s="211"/>
      <c r="AG37" s="211" t="s">
        <v>233</v>
      </c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</row>
    <row r="38" spans="1:60" outlineLevel="2" x14ac:dyDescent="0.25">
      <c r="A38" s="218"/>
      <c r="B38" s="219"/>
      <c r="C38" s="255"/>
      <c r="D38" s="246"/>
      <c r="E38" s="246"/>
      <c r="F38" s="246"/>
      <c r="G38" s="246"/>
      <c r="H38" s="221"/>
      <c r="I38" s="221"/>
      <c r="J38" s="221"/>
      <c r="K38" s="221"/>
      <c r="L38" s="221"/>
      <c r="M38" s="221"/>
      <c r="N38" s="220"/>
      <c r="O38" s="220"/>
      <c r="P38" s="220"/>
      <c r="Q38" s="220"/>
      <c r="R38" s="221"/>
      <c r="S38" s="221"/>
      <c r="T38" s="221"/>
      <c r="U38" s="221"/>
      <c r="V38" s="221"/>
      <c r="W38" s="221"/>
      <c r="X38" s="221"/>
      <c r="Y38" s="221"/>
      <c r="Z38" s="211"/>
      <c r="AA38" s="211"/>
      <c r="AB38" s="211"/>
      <c r="AC38" s="211"/>
      <c r="AD38" s="211"/>
      <c r="AE38" s="211"/>
      <c r="AF38" s="211"/>
      <c r="AG38" s="211" t="s">
        <v>140</v>
      </c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</row>
    <row r="39" spans="1:60" outlineLevel="1" x14ac:dyDescent="0.25">
      <c r="A39" s="236">
        <v>10</v>
      </c>
      <c r="B39" s="237" t="s">
        <v>234</v>
      </c>
      <c r="C39" s="248" t="s">
        <v>235</v>
      </c>
      <c r="D39" s="238" t="s">
        <v>154</v>
      </c>
      <c r="E39" s="239">
        <v>43.281999999999996</v>
      </c>
      <c r="F39" s="240"/>
      <c r="G39" s="241">
        <f>ROUND(E39*F39,2)</f>
        <v>0</v>
      </c>
      <c r="H39" s="240"/>
      <c r="I39" s="241">
        <f>ROUND(E39*H39,2)</f>
        <v>0</v>
      </c>
      <c r="J39" s="240"/>
      <c r="K39" s="241">
        <f>ROUND(E39*J39,2)</f>
        <v>0</v>
      </c>
      <c r="L39" s="241">
        <v>21</v>
      </c>
      <c r="M39" s="241">
        <f>G39*(1+L39/100)</f>
        <v>0</v>
      </c>
      <c r="N39" s="239">
        <v>0</v>
      </c>
      <c r="O39" s="239">
        <f>ROUND(E39*N39,2)</f>
        <v>0</v>
      </c>
      <c r="P39" s="239">
        <v>0</v>
      </c>
      <c r="Q39" s="239">
        <f>ROUND(E39*P39,2)</f>
        <v>0</v>
      </c>
      <c r="R39" s="241" t="s">
        <v>228</v>
      </c>
      <c r="S39" s="241" t="s">
        <v>131</v>
      </c>
      <c r="T39" s="242" t="s">
        <v>131</v>
      </c>
      <c r="U39" s="221">
        <v>0</v>
      </c>
      <c r="V39" s="221">
        <f>ROUND(E39*U39,2)</f>
        <v>0</v>
      </c>
      <c r="W39" s="221"/>
      <c r="X39" s="221" t="s">
        <v>232</v>
      </c>
      <c r="Y39" s="221" t="s">
        <v>133</v>
      </c>
      <c r="Z39" s="211"/>
      <c r="AA39" s="211"/>
      <c r="AB39" s="211"/>
      <c r="AC39" s="211"/>
      <c r="AD39" s="211"/>
      <c r="AE39" s="211"/>
      <c r="AF39" s="211"/>
      <c r="AG39" s="211" t="s">
        <v>233</v>
      </c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</row>
    <row r="40" spans="1:60" outlineLevel="2" x14ac:dyDescent="0.25">
      <c r="A40" s="218"/>
      <c r="B40" s="219"/>
      <c r="C40" s="255"/>
      <c r="D40" s="246"/>
      <c r="E40" s="246"/>
      <c r="F40" s="246"/>
      <c r="G40" s="246"/>
      <c r="H40" s="221"/>
      <c r="I40" s="221"/>
      <c r="J40" s="221"/>
      <c r="K40" s="221"/>
      <c r="L40" s="221"/>
      <c r="M40" s="221"/>
      <c r="N40" s="220"/>
      <c r="O40" s="220"/>
      <c r="P40" s="220"/>
      <c r="Q40" s="220"/>
      <c r="R40" s="221"/>
      <c r="S40" s="221"/>
      <c r="T40" s="221"/>
      <c r="U40" s="221"/>
      <c r="V40" s="221"/>
      <c r="W40" s="221"/>
      <c r="X40" s="221"/>
      <c r="Y40" s="221"/>
      <c r="Z40" s="211"/>
      <c r="AA40" s="211"/>
      <c r="AB40" s="211"/>
      <c r="AC40" s="211"/>
      <c r="AD40" s="211"/>
      <c r="AE40" s="211"/>
      <c r="AF40" s="211"/>
      <c r="AG40" s="211" t="s">
        <v>140</v>
      </c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</row>
    <row r="41" spans="1:60" outlineLevel="1" x14ac:dyDescent="0.25">
      <c r="A41" s="236">
        <v>11</v>
      </c>
      <c r="B41" s="237" t="s">
        <v>236</v>
      </c>
      <c r="C41" s="248" t="s">
        <v>237</v>
      </c>
      <c r="D41" s="238" t="s">
        <v>154</v>
      </c>
      <c r="E41" s="239">
        <v>4.3281999999999998</v>
      </c>
      <c r="F41" s="240"/>
      <c r="G41" s="241">
        <f>ROUND(E41*F41,2)</f>
        <v>0</v>
      </c>
      <c r="H41" s="240"/>
      <c r="I41" s="241">
        <f>ROUND(E41*H41,2)</f>
        <v>0</v>
      </c>
      <c r="J41" s="240"/>
      <c r="K41" s="241">
        <f>ROUND(E41*J41,2)</f>
        <v>0</v>
      </c>
      <c r="L41" s="241">
        <v>21</v>
      </c>
      <c r="M41" s="241">
        <f>G41*(1+L41/100)</f>
        <v>0</v>
      </c>
      <c r="N41" s="239">
        <v>0</v>
      </c>
      <c r="O41" s="239">
        <f>ROUND(E41*N41,2)</f>
        <v>0</v>
      </c>
      <c r="P41" s="239">
        <v>0</v>
      </c>
      <c r="Q41" s="239">
        <f>ROUND(E41*P41,2)</f>
        <v>0</v>
      </c>
      <c r="R41" s="241" t="s">
        <v>228</v>
      </c>
      <c r="S41" s="241" t="s">
        <v>131</v>
      </c>
      <c r="T41" s="242" t="s">
        <v>131</v>
      </c>
      <c r="U41" s="221">
        <v>0.94199999999999995</v>
      </c>
      <c r="V41" s="221">
        <f>ROUND(E41*U41,2)</f>
        <v>4.08</v>
      </c>
      <c r="W41" s="221"/>
      <c r="X41" s="221" t="s">
        <v>232</v>
      </c>
      <c r="Y41" s="221" t="s">
        <v>133</v>
      </c>
      <c r="Z41" s="211"/>
      <c r="AA41" s="211"/>
      <c r="AB41" s="211"/>
      <c r="AC41" s="211"/>
      <c r="AD41" s="211"/>
      <c r="AE41" s="211"/>
      <c r="AF41" s="211"/>
      <c r="AG41" s="211" t="s">
        <v>233</v>
      </c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</row>
    <row r="42" spans="1:60" outlineLevel="2" x14ac:dyDescent="0.25">
      <c r="A42" s="218"/>
      <c r="B42" s="219"/>
      <c r="C42" s="255"/>
      <c r="D42" s="246"/>
      <c r="E42" s="246"/>
      <c r="F42" s="246"/>
      <c r="G42" s="246"/>
      <c r="H42" s="221"/>
      <c r="I42" s="221"/>
      <c r="J42" s="221"/>
      <c r="K42" s="221"/>
      <c r="L42" s="221"/>
      <c r="M42" s="221"/>
      <c r="N42" s="220"/>
      <c r="O42" s="220"/>
      <c r="P42" s="220"/>
      <c r="Q42" s="220"/>
      <c r="R42" s="221"/>
      <c r="S42" s="221"/>
      <c r="T42" s="221"/>
      <c r="U42" s="221"/>
      <c r="V42" s="221"/>
      <c r="W42" s="221"/>
      <c r="X42" s="221"/>
      <c r="Y42" s="221"/>
      <c r="Z42" s="211"/>
      <c r="AA42" s="211"/>
      <c r="AB42" s="211"/>
      <c r="AC42" s="211"/>
      <c r="AD42" s="211"/>
      <c r="AE42" s="211"/>
      <c r="AF42" s="211"/>
      <c r="AG42" s="211" t="s">
        <v>140</v>
      </c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</row>
    <row r="43" spans="1:60" outlineLevel="1" x14ac:dyDescent="0.25">
      <c r="A43" s="236">
        <v>12</v>
      </c>
      <c r="B43" s="237" t="s">
        <v>312</v>
      </c>
      <c r="C43" s="248" t="s">
        <v>313</v>
      </c>
      <c r="D43" s="238" t="s">
        <v>154</v>
      </c>
      <c r="E43" s="239">
        <v>17.312799999999999</v>
      </c>
      <c r="F43" s="240"/>
      <c r="G43" s="241">
        <f>ROUND(E43*F43,2)</f>
        <v>0</v>
      </c>
      <c r="H43" s="240"/>
      <c r="I43" s="241">
        <f>ROUND(E43*H43,2)</f>
        <v>0</v>
      </c>
      <c r="J43" s="240"/>
      <c r="K43" s="241">
        <f>ROUND(E43*J43,2)</f>
        <v>0</v>
      </c>
      <c r="L43" s="241">
        <v>21</v>
      </c>
      <c r="M43" s="241">
        <f>G43*(1+L43/100)</f>
        <v>0</v>
      </c>
      <c r="N43" s="239">
        <v>0</v>
      </c>
      <c r="O43" s="239">
        <f>ROUND(E43*N43,2)</f>
        <v>0</v>
      </c>
      <c r="P43" s="239">
        <v>0</v>
      </c>
      <c r="Q43" s="239">
        <f>ROUND(E43*P43,2)</f>
        <v>0</v>
      </c>
      <c r="R43" s="241" t="s">
        <v>228</v>
      </c>
      <c r="S43" s="241" t="s">
        <v>131</v>
      </c>
      <c r="T43" s="242" t="s">
        <v>131</v>
      </c>
      <c r="U43" s="221">
        <v>0.105</v>
      </c>
      <c r="V43" s="221">
        <f>ROUND(E43*U43,2)</f>
        <v>1.82</v>
      </c>
      <c r="W43" s="221"/>
      <c r="X43" s="221" t="s">
        <v>232</v>
      </c>
      <c r="Y43" s="221" t="s">
        <v>133</v>
      </c>
      <c r="Z43" s="211"/>
      <c r="AA43" s="211"/>
      <c r="AB43" s="211"/>
      <c r="AC43" s="211"/>
      <c r="AD43" s="211"/>
      <c r="AE43" s="211"/>
      <c r="AF43" s="211"/>
      <c r="AG43" s="211" t="s">
        <v>233</v>
      </c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</row>
    <row r="44" spans="1:60" outlineLevel="2" x14ac:dyDescent="0.25">
      <c r="A44" s="218"/>
      <c r="B44" s="219"/>
      <c r="C44" s="255"/>
      <c r="D44" s="246"/>
      <c r="E44" s="246"/>
      <c r="F44" s="246"/>
      <c r="G44" s="246"/>
      <c r="H44" s="221"/>
      <c r="I44" s="221"/>
      <c r="J44" s="221"/>
      <c r="K44" s="221"/>
      <c r="L44" s="221"/>
      <c r="M44" s="221"/>
      <c r="N44" s="220"/>
      <c r="O44" s="220"/>
      <c r="P44" s="220"/>
      <c r="Q44" s="220"/>
      <c r="R44" s="221"/>
      <c r="S44" s="221"/>
      <c r="T44" s="221"/>
      <c r="U44" s="221"/>
      <c r="V44" s="221"/>
      <c r="W44" s="221"/>
      <c r="X44" s="221"/>
      <c r="Y44" s="221"/>
      <c r="Z44" s="211"/>
      <c r="AA44" s="211"/>
      <c r="AB44" s="211"/>
      <c r="AC44" s="211"/>
      <c r="AD44" s="211"/>
      <c r="AE44" s="211"/>
      <c r="AF44" s="211"/>
      <c r="AG44" s="211" t="s">
        <v>140</v>
      </c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</row>
    <row r="45" spans="1:60" outlineLevel="1" x14ac:dyDescent="0.25">
      <c r="A45" s="236">
        <v>13</v>
      </c>
      <c r="B45" s="237" t="s">
        <v>314</v>
      </c>
      <c r="C45" s="248" t="s">
        <v>315</v>
      </c>
      <c r="D45" s="238" t="s">
        <v>154</v>
      </c>
      <c r="E45" s="239">
        <v>4.3281999999999998</v>
      </c>
      <c r="F45" s="240"/>
      <c r="G45" s="241">
        <f>ROUND(E45*F45,2)</f>
        <v>0</v>
      </c>
      <c r="H45" s="240"/>
      <c r="I45" s="241">
        <f>ROUND(E45*H45,2)</f>
        <v>0</v>
      </c>
      <c r="J45" s="240"/>
      <c r="K45" s="241">
        <f>ROUND(E45*J45,2)</f>
        <v>0</v>
      </c>
      <c r="L45" s="241">
        <v>21</v>
      </c>
      <c r="M45" s="241">
        <f>G45*(1+L45/100)</f>
        <v>0</v>
      </c>
      <c r="N45" s="239">
        <v>0</v>
      </c>
      <c r="O45" s="239">
        <f>ROUND(E45*N45,2)</f>
        <v>0</v>
      </c>
      <c r="P45" s="239">
        <v>0</v>
      </c>
      <c r="Q45" s="239">
        <f>ROUND(E45*P45,2)</f>
        <v>0</v>
      </c>
      <c r="R45" s="241" t="s">
        <v>228</v>
      </c>
      <c r="S45" s="241" t="s">
        <v>131</v>
      </c>
      <c r="T45" s="242" t="s">
        <v>131</v>
      </c>
      <c r="U45" s="221">
        <v>0</v>
      </c>
      <c r="V45" s="221">
        <f>ROUND(E45*U45,2)</f>
        <v>0</v>
      </c>
      <c r="W45" s="221"/>
      <c r="X45" s="221" t="s">
        <v>232</v>
      </c>
      <c r="Y45" s="221" t="s">
        <v>133</v>
      </c>
      <c r="Z45" s="211"/>
      <c r="AA45" s="211"/>
      <c r="AB45" s="211"/>
      <c r="AC45" s="211"/>
      <c r="AD45" s="211"/>
      <c r="AE45" s="211"/>
      <c r="AF45" s="211"/>
      <c r="AG45" s="211" t="s">
        <v>233</v>
      </c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</row>
    <row r="46" spans="1:60" outlineLevel="2" x14ac:dyDescent="0.25">
      <c r="A46" s="218"/>
      <c r="B46" s="219"/>
      <c r="C46" s="255"/>
      <c r="D46" s="246"/>
      <c r="E46" s="246"/>
      <c r="F46" s="246"/>
      <c r="G46" s="246"/>
      <c r="H46" s="221"/>
      <c r="I46" s="221"/>
      <c r="J46" s="221"/>
      <c r="K46" s="221"/>
      <c r="L46" s="221"/>
      <c r="M46" s="221"/>
      <c r="N46" s="220"/>
      <c r="O46" s="220"/>
      <c r="P46" s="220"/>
      <c r="Q46" s="220"/>
      <c r="R46" s="221"/>
      <c r="S46" s="221"/>
      <c r="T46" s="221"/>
      <c r="U46" s="221"/>
      <c r="V46" s="221"/>
      <c r="W46" s="221"/>
      <c r="X46" s="221"/>
      <c r="Y46" s="221"/>
      <c r="Z46" s="211"/>
      <c r="AA46" s="211"/>
      <c r="AB46" s="211"/>
      <c r="AC46" s="211"/>
      <c r="AD46" s="211"/>
      <c r="AE46" s="211"/>
      <c r="AF46" s="211"/>
      <c r="AG46" s="211" t="s">
        <v>140</v>
      </c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</row>
    <row r="47" spans="1:60" outlineLevel="1" x14ac:dyDescent="0.25">
      <c r="A47" s="236">
        <v>14</v>
      </c>
      <c r="B47" s="237" t="s">
        <v>240</v>
      </c>
      <c r="C47" s="248" t="s">
        <v>241</v>
      </c>
      <c r="D47" s="238" t="s">
        <v>154</v>
      </c>
      <c r="E47" s="239">
        <v>4.3281999999999998</v>
      </c>
      <c r="F47" s="240"/>
      <c r="G47" s="241">
        <f>ROUND(E47*F47,2)</f>
        <v>0</v>
      </c>
      <c r="H47" s="240"/>
      <c r="I47" s="241">
        <f>ROUND(E47*H47,2)</f>
        <v>0</v>
      </c>
      <c r="J47" s="240"/>
      <c r="K47" s="241">
        <f>ROUND(E47*J47,2)</f>
        <v>0</v>
      </c>
      <c r="L47" s="241">
        <v>21</v>
      </c>
      <c r="M47" s="241">
        <f>G47*(1+L47/100)</f>
        <v>0</v>
      </c>
      <c r="N47" s="239">
        <v>0</v>
      </c>
      <c r="O47" s="239">
        <f>ROUND(E47*N47,2)</f>
        <v>0</v>
      </c>
      <c r="P47" s="239">
        <v>0</v>
      </c>
      <c r="Q47" s="239">
        <f>ROUND(E47*P47,2)</f>
        <v>0</v>
      </c>
      <c r="R47" s="241" t="s">
        <v>242</v>
      </c>
      <c r="S47" s="241" t="s">
        <v>131</v>
      </c>
      <c r="T47" s="242" t="s">
        <v>131</v>
      </c>
      <c r="U47" s="221">
        <v>6.0000000000000001E-3</v>
      </c>
      <c r="V47" s="221">
        <f>ROUND(E47*U47,2)</f>
        <v>0.03</v>
      </c>
      <c r="W47" s="221"/>
      <c r="X47" s="221" t="s">
        <v>232</v>
      </c>
      <c r="Y47" s="221" t="s">
        <v>133</v>
      </c>
      <c r="Z47" s="211"/>
      <c r="AA47" s="211"/>
      <c r="AB47" s="211"/>
      <c r="AC47" s="211"/>
      <c r="AD47" s="211"/>
      <c r="AE47" s="211"/>
      <c r="AF47" s="211"/>
      <c r="AG47" s="211" t="s">
        <v>233</v>
      </c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</row>
    <row r="48" spans="1:60" outlineLevel="2" x14ac:dyDescent="0.25">
      <c r="A48" s="218"/>
      <c r="B48" s="219"/>
      <c r="C48" s="249" t="s">
        <v>243</v>
      </c>
      <c r="D48" s="243"/>
      <c r="E48" s="243"/>
      <c r="F48" s="243"/>
      <c r="G48" s="243"/>
      <c r="H48" s="221"/>
      <c r="I48" s="221"/>
      <c r="J48" s="221"/>
      <c r="K48" s="221"/>
      <c r="L48" s="221"/>
      <c r="M48" s="221"/>
      <c r="N48" s="220"/>
      <c r="O48" s="220"/>
      <c r="P48" s="220"/>
      <c r="Q48" s="220"/>
      <c r="R48" s="221"/>
      <c r="S48" s="221"/>
      <c r="T48" s="221"/>
      <c r="U48" s="221"/>
      <c r="V48" s="221"/>
      <c r="W48" s="221"/>
      <c r="X48" s="221"/>
      <c r="Y48" s="221"/>
      <c r="Z48" s="211"/>
      <c r="AA48" s="211"/>
      <c r="AB48" s="211"/>
      <c r="AC48" s="211"/>
      <c r="AD48" s="211"/>
      <c r="AE48" s="211"/>
      <c r="AF48" s="211"/>
      <c r="AG48" s="211" t="s">
        <v>136</v>
      </c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</row>
    <row r="49" spans="1:60" outlineLevel="2" x14ac:dyDescent="0.25">
      <c r="A49" s="218"/>
      <c r="B49" s="219"/>
      <c r="C49" s="251"/>
      <c r="D49" s="244"/>
      <c r="E49" s="244"/>
      <c r="F49" s="244"/>
      <c r="G49" s="244"/>
      <c r="H49" s="221"/>
      <c r="I49" s="221"/>
      <c r="J49" s="221"/>
      <c r="K49" s="221"/>
      <c r="L49" s="221"/>
      <c r="M49" s="221"/>
      <c r="N49" s="220"/>
      <c r="O49" s="220"/>
      <c r="P49" s="220"/>
      <c r="Q49" s="220"/>
      <c r="R49" s="221"/>
      <c r="S49" s="221"/>
      <c r="T49" s="221"/>
      <c r="U49" s="221"/>
      <c r="V49" s="221"/>
      <c r="W49" s="221"/>
      <c r="X49" s="221"/>
      <c r="Y49" s="221"/>
      <c r="Z49" s="211"/>
      <c r="AA49" s="211"/>
      <c r="AB49" s="211"/>
      <c r="AC49" s="211"/>
      <c r="AD49" s="211"/>
      <c r="AE49" s="211"/>
      <c r="AF49" s="211"/>
      <c r="AG49" s="211" t="s">
        <v>140</v>
      </c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</row>
    <row r="50" spans="1:60" ht="13" x14ac:dyDescent="0.25">
      <c r="A50" s="229" t="s">
        <v>125</v>
      </c>
      <c r="B50" s="230" t="s">
        <v>84</v>
      </c>
      <c r="C50" s="247" t="s">
        <v>85</v>
      </c>
      <c r="D50" s="231"/>
      <c r="E50" s="232"/>
      <c r="F50" s="233"/>
      <c r="G50" s="233">
        <f>SUMIF(AG51:AG53,"&lt;&gt;NOR",G51:G53)</f>
        <v>0</v>
      </c>
      <c r="H50" s="233"/>
      <c r="I50" s="233">
        <f>SUM(I51:I53)</f>
        <v>0</v>
      </c>
      <c r="J50" s="233"/>
      <c r="K50" s="233">
        <f>SUM(K51:K53)</f>
        <v>0</v>
      </c>
      <c r="L50" s="233"/>
      <c r="M50" s="233">
        <f>SUM(M51:M53)</f>
        <v>0</v>
      </c>
      <c r="N50" s="232"/>
      <c r="O50" s="232">
        <f>SUM(O51:O53)</f>
        <v>0</v>
      </c>
      <c r="P50" s="232"/>
      <c r="Q50" s="232">
        <f>SUM(Q51:Q53)</f>
        <v>0</v>
      </c>
      <c r="R50" s="233"/>
      <c r="S50" s="233"/>
      <c r="T50" s="234"/>
      <c r="U50" s="228"/>
      <c r="V50" s="228">
        <f>SUM(V51:V53)</f>
        <v>1.85</v>
      </c>
      <c r="W50" s="228"/>
      <c r="X50" s="228"/>
      <c r="Y50" s="228"/>
      <c r="AG50" t="s">
        <v>126</v>
      </c>
    </row>
    <row r="51" spans="1:60" ht="20" outlineLevel="1" x14ac:dyDescent="0.25">
      <c r="A51" s="236">
        <v>15</v>
      </c>
      <c r="B51" s="237" t="s">
        <v>316</v>
      </c>
      <c r="C51" s="248" t="s">
        <v>317</v>
      </c>
      <c r="D51" s="238" t="s">
        <v>154</v>
      </c>
      <c r="E51" s="239">
        <v>1.96835</v>
      </c>
      <c r="F51" s="240"/>
      <c r="G51" s="241">
        <f>ROUND(E51*F51,2)</f>
        <v>0</v>
      </c>
      <c r="H51" s="240"/>
      <c r="I51" s="241">
        <f>ROUND(E51*H51,2)</f>
        <v>0</v>
      </c>
      <c r="J51" s="240"/>
      <c r="K51" s="241">
        <f>ROUND(E51*J51,2)</f>
        <v>0</v>
      </c>
      <c r="L51" s="241">
        <v>21</v>
      </c>
      <c r="M51" s="241">
        <f>G51*(1+L51/100)</f>
        <v>0</v>
      </c>
      <c r="N51" s="239">
        <v>0</v>
      </c>
      <c r="O51" s="239">
        <f>ROUND(E51*N51,2)</f>
        <v>0</v>
      </c>
      <c r="P51" s="239">
        <v>0</v>
      </c>
      <c r="Q51" s="239">
        <f>ROUND(E51*P51,2)</f>
        <v>0</v>
      </c>
      <c r="R51" s="241" t="s">
        <v>216</v>
      </c>
      <c r="S51" s="241" t="s">
        <v>131</v>
      </c>
      <c r="T51" s="242" t="s">
        <v>131</v>
      </c>
      <c r="U51" s="221">
        <v>0.9385</v>
      </c>
      <c r="V51" s="221">
        <f>ROUND(E51*U51,2)</f>
        <v>1.85</v>
      </c>
      <c r="W51" s="221"/>
      <c r="X51" s="221" t="s">
        <v>246</v>
      </c>
      <c r="Y51" s="221" t="s">
        <v>133</v>
      </c>
      <c r="Z51" s="211"/>
      <c r="AA51" s="211"/>
      <c r="AB51" s="211"/>
      <c r="AC51" s="211"/>
      <c r="AD51" s="211"/>
      <c r="AE51" s="211"/>
      <c r="AF51" s="211"/>
      <c r="AG51" s="211" t="s">
        <v>247</v>
      </c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</row>
    <row r="52" spans="1:60" outlineLevel="2" x14ac:dyDescent="0.25">
      <c r="A52" s="218"/>
      <c r="B52" s="219"/>
      <c r="C52" s="249" t="s">
        <v>318</v>
      </c>
      <c r="D52" s="243"/>
      <c r="E52" s="243"/>
      <c r="F52" s="243"/>
      <c r="G52" s="243"/>
      <c r="H52" s="221"/>
      <c r="I52" s="221"/>
      <c r="J52" s="221"/>
      <c r="K52" s="221"/>
      <c r="L52" s="221"/>
      <c r="M52" s="221"/>
      <c r="N52" s="220"/>
      <c r="O52" s="220"/>
      <c r="P52" s="220"/>
      <c r="Q52" s="220"/>
      <c r="R52" s="221"/>
      <c r="S52" s="221"/>
      <c r="T52" s="221"/>
      <c r="U52" s="221"/>
      <c r="V52" s="221"/>
      <c r="W52" s="221"/>
      <c r="X52" s="221"/>
      <c r="Y52" s="221"/>
      <c r="Z52" s="211"/>
      <c r="AA52" s="211"/>
      <c r="AB52" s="211"/>
      <c r="AC52" s="211"/>
      <c r="AD52" s="211"/>
      <c r="AE52" s="211"/>
      <c r="AF52" s="211"/>
      <c r="AG52" s="211" t="s">
        <v>136</v>
      </c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</row>
    <row r="53" spans="1:60" outlineLevel="2" x14ac:dyDescent="0.25">
      <c r="A53" s="218"/>
      <c r="B53" s="219"/>
      <c r="C53" s="251"/>
      <c r="D53" s="244"/>
      <c r="E53" s="244"/>
      <c r="F53" s="244"/>
      <c r="G53" s="244"/>
      <c r="H53" s="221"/>
      <c r="I53" s="221"/>
      <c r="J53" s="221"/>
      <c r="K53" s="221"/>
      <c r="L53" s="221"/>
      <c r="M53" s="221"/>
      <c r="N53" s="220"/>
      <c r="O53" s="220"/>
      <c r="P53" s="220"/>
      <c r="Q53" s="220"/>
      <c r="R53" s="221"/>
      <c r="S53" s="221"/>
      <c r="T53" s="221"/>
      <c r="U53" s="221"/>
      <c r="V53" s="221"/>
      <c r="W53" s="221"/>
      <c r="X53" s="221"/>
      <c r="Y53" s="221"/>
      <c r="Z53" s="211"/>
      <c r="AA53" s="211"/>
      <c r="AB53" s="211"/>
      <c r="AC53" s="211"/>
      <c r="AD53" s="211"/>
      <c r="AE53" s="211"/>
      <c r="AF53" s="211"/>
      <c r="AG53" s="211" t="s">
        <v>140</v>
      </c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</row>
    <row r="54" spans="1:60" ht="13" x14ac:dyDescent="0.25">
      <c r="A54" s="229" t="s">
        <v>125</v>
      </c>
      <c r="B54" s="230" t="s">
        <v>86</v>
      </c>
      <c r="C54" s="247" t="s">
        <v>87</v>
      </c>
      <c r="D54" s="231"/>
      <c r="E54" s="232"/>
      <c r="F54" s="233"/>
      <c r="G54" s="233">
        <f>SUMIF(AG55:AG60,"&lt;&gt;NOR",G55:G60)</f>
        <v>0</v>
      </c>
      <c r="H54" s="233"/>
      <c r="I54" s="233">
        <f>SUM(I55:I60)</f>
        <v>0</v>
      </c>
      <c r="J54" s="233"/>
      <c r="K54" s="233">
        <f>SUM(K55:K60)</f>
        <v>0</v>
      </c>
      <c r="L54" s="233"/>
      <c r="M54" s="233">
        <f>SUM(M55:M60)</f>
        <v>0</v>
      </c>
      <c r="N54" s="232"/>
      <c r="O54" s="232">
        <f>SUM(O55:O60)</f>
        <v>0.02</v>
      </c>
      <c r="P54" s="232"/>
      <c r="Q54" s="232">
        <f>SUM(Q55:Q60)</f>
        <v>0</v>
      </c>
      <c r="R54" s="233"/>
      <c r="S54" s="233"/>
      <c r="T54" s="234"/>
      <c r="U54" s="228"/>
      <c r="V54" s="228">
        <f>SUM(V55:V60)</f>
        <v>1.96</v>
      </c>
      <c r="W54" s="228"/>
      <c r="X54" s="228"/>
      <c r="Y54" s="228"/>
      <c r="AG54" t="s">
        <v>126</v>
      </c>
    </row>
    <row r="55" spans="1:60" outlineLevel="1" x14ac:dyDescent="0.25">
      <c r="A55" s="236">
        <v>16</v>
      </c>
      <c r="B55" s="237" t="s">
        <v>319</v>
      </c>
      <c r="C55" s="248" t="s">
        <v>320</v>
      </c>
      <c r="D55" s="238" t="s">
        <v>175</v>
      </c>
      <c r="E55" s="239">
        <v>5.04</v>
      </c>
      <c r="F55" s="240"/>
      <c r="G55" s="241">
        <f>ROUND(E55*F55,2)</f>
        <v>0</v>
      </c>
      <c r="H55" s="240"/>
      <c r="I55" s="241">
        <f>ROUND(E55*H55,2)</f>
        <v>0</v>
      </c>
      <c r="J55" s="240"/>
      <c r="K55" s="241">
        <f>ROUND(E55*J55,2)</f>
        <v>0</v>
      </c>
      <c r="L55" s="241">
        <v>21</v>
      </c>
      <c r="M55" s="241">
        <f>G55*(1+L55/100)</f>
        <v>0</v>
      </c>
      <c r="N55" s="239">
        <v>3.15E-3</v>
      </c>
      <c r="O55" s="239">
        <f>ROUND(E55*N55,2)</f>
        <v>0.02</v>
      </c>
      <c r="P55" s="239">
        <v>0</v>
      </c>
      <c r="Q55" s="239">
        <f>ROUND(E55*P55,2)</f>
        <v>0</v>
      </c>
      <c r="R55" s="241" t="s">
        <v>251</v>
      </c>
      <c r="S55" s="241" t="s">
        <v>131</v>
      </c>
      <c r="T55" s="242" t="s">
        <v>131</v>
      </c>
      <c r="U55" s="221">
        <v>0.38500000000000001</v>
      </c>
      <c r="V55" s="221">
        <f>ROUND(E55*U55,2)</f>
        <v>1.94</v>
      </c>
      <c r="W55" s="221"/>
      <c r="X55" s="221" t="s">
        <v>132</v>
      </c>
      <c r="Y55" s="221" t="s">
        <v>133</v>
      </c>
      <c r="Z55" s="211"/>
      <c r="AA55" s="211"/>
      <c r="AB55" s="211"/>
      <c r="AC55" s="211"/>
      <c r="AD55" s="211"/>
      <c r="AE55" s="211"/>
      <c r="AF55" s="211"/>
      <c r="AG55" s="211" t="s">
        <v>134</v>
      </c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1"/>
      <c r="BH55" s="211"/>
    </row>
    <row r="56" spans="1:60" outlineLevel="2" x14ac:dyDescent="0.25">
      <c r="A56" s="218"/>
      <c r="B56" s="219"/>
      <c r="C56" s="250" t="s">
        <v>321</v>
      </c>
      <c r="D56" s="222"/>
      <c r="E56" s="223">
        <v>5.04</v>
      </c>
      <c r="F56" s="221"/>
      <c r="G56" s="221"/>
      <c r="H56" s="221"/>
      <c r="I56" s="221"/>
      <c r="J56" s="221"/>
      <c r="K56" s="221"/>
      <c r="L56" s="221"/>
      <c r="M56" s="221"/>
      <c r="N56" s="220"/>
      <c r="O56" s="220"/>
      <c r="P56" s="220"/>
      <c r="Q56" s="220"/>
      <c r="R56" s="221"/>
      <c r="S56" s="221"/>
      <c r="T56" s="221"/>
      <c r="U56" s="221"/>
      <c r="V56" s="221"/>
      <c r="W56" s="221"/>
      <c r="X56" s="221"/>
      <c r="Y56" s="221"/>
      <c r="Z56" s="211"/>
      <c r="AA56" s="211"/>
      <c r="AB56" s="211"/>
      <c r="AC56" s="211"/>
      <c r="AD56" s="211"/>
      <c r="AE56" s="211"/>
      <c r="AF56" s="211"/>
      <c r="AG56" s="211" t="s">
        <v>138</v>
      </c>
      <c r="AH56" s="211">
        <v>0</v>
      </c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211"/>
      <c r="BH56" s="211"/>
    </row>
    <row r="57" spans="1:60" outlineLevel="2" x14ac:dyDescent="0.25">
      <c r="A57" s="218"/>
      <c r="B57" s="219"/>
      <c r="C57" s="251"/>
      <c r="D57" s="244"/>
      <c r="E57" s="244"/>
      <c r="F57" s="244"/>
      <c r="G57" s="244"/>
      <c r="H57" s="221"/>
      <c r="I57" s="221"/>
      <c r="J57" s="221"/>
      <c r="K57" s="221"/>
      <c r="L57" s="221"/>
      <c r="M57" s="221"/>
      <c r="N57" s="220"/>
      <c r="O57" s="220"/>
      <c r="P57" s="220"/>
      <c r="Q57" s="220"/>
      <c r="R57" s="221"/>
      <c r="S57" s="221"/>
      <c r="T57" s="221"/>
      <c r="U57" s="221"/>
      <c r="V57" s="221"/>
      <c r="W57" s="221"/>
      <c r="X57" s="221"/>
      <c r="Y57" s="221"/>
      <c r="Z57" s="211"/>
      <c r="AA57" s="211"/>
      <c r="AB57" s="211"/>
      <c r="AC57" s="211"/>
      <c r="AD57" s="211"/>
      <c r="AE57" s="211"/>
      <c r="AF57" s="211"/>
      <c r="AG57" s="211" t="s">
        <v>140</v>
      </c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11"/>
      <c r="BH57" s="211"/>
    </row>
    <row r="58" spans="1:60" outlineLevel="1" x14ac:dyDescent="0.25">
      <c r="A58" s="236">
        <v>17</v>
      </c>
      <c r="B58" s="237" t="s">
        <v>260</v>
      </c>
      <c r="C58" s="248" t="s">
        <v>261</v>
      </c>
      <c r="D58" s="238" t="s">
        <v>154</v>
      </c>
      <c r="E58" s="239">
        <v>1.5879999999999998E-2</v>
      </c>
      <c r="F58" s="240"/>
      <c r="G58" s="241">
        <f>ROUND(E58*F58,2)</f>
        <v>0</v>
      </c>
      <c r="H58" s="240"/>
      <c r="I58" s="241">
        <f>ROUND(E58*H58,2)</f>
        <v>0</v>
      </c>
      <c r="J58" s="240"/>
      <c r="K58" s="241">
        <f>ROUND(E58*J58,2)</f>
        <v>0</v>
      </c>
      <c r="L58" s="241">
        <v>21</v>
      </c>
      <c r="M58" s="241">
        <f>G58*(1+L58/100)</f>
        <v>0</v>
      </c>
      <c r="N58" s="239">
        <v>0</v>
      </c>
      <c r="O58" s="239">
        <f>ROUND(E58*N58,2)</f>
        <v>0</v>
      </c>
      <c r="P58" s="239">
        <v>0</v>
      </c>
      <c r="Q58" s="239">
        <f>ROUND(E58*P58,2)</f>
        <v>0</v>
      </c>
      <c r="R58" s="241" t="s">
        <v>251</v>
      </c>
      <c r="S58" s="241" t="s">
        <v>131</v>
      </c>
      <c r="T58" s="242" t="s">
        <v>131</v>
      </c>
      <c r="U58" s="221">
        <v>1.5669999999999999</v>
      </c>
      <c r="V58" s="221">
        <f>ROUND(E58*U58,2)</f>
        <v>0.02</v>
      </c>
      <c r="W58" s="221"/>
      <c r="X58" s="221" t="s">
        <v>246</v>
      </c>
      <c r="Y58" s="221" t="s">
        <v>133</v>
      </c>
      <c r="Z58" s="211"/>
      <c r="AA58" s="211"/>
      <c r="AB58" s="211"/>
      <c r="AC58" s="211"/>
      <c r="AD58" s="211"/>
      <c r="AE58" s="211"/>
      <c r="AF58" s="211"/>
      <c r="AG58" s="211" t="s">
        <v>247</v>
      </c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11"/>
      <c r="BH58" s="211"/>
    </row>
    <row r="59" spans="1:60" outlineLevel="2" x14ac:dyDescent="0.25">
      <c r="A59" s="218"/>
      <c r="B59" s="219"/>
      <c r="C59" s="249" t="s">
        <v>262</v>
      </c>
      <c r="D59" s="243"/>
      <c r="E59" s="243"/>
      <c r="F59" s="243"/>
      <c r="G59" s="243"/>
      <c r="H59" s="221"/>
      <c r="I59" s="221"/>
      <c r="J59" s="221"/>
      <c r="K59" s="221"/>
      <c r="L59" s="221"/>
      <c r="M59" s="221"/>
      <c r="N59" s="220"/>
      <c r="O59" s="220"/>
      <c r="P59" s="220"/>
      <c r="Q59" s="220"/>
      <c r="R59" s="221"/>
      <c r="S59" s="221"/>
      <c r="T59" s="221"/>
      <c r="U59" s="221"/>
      <c r="V59" s="221"/>
      <c r="W59" s="221"/>
      <c r="X59" s="221"/>
      <c r="Y59" s="221"/>
      <c r="Z59" s="211"/>
      <c r="AA59" s="211"/>
      <c r="AB59" s="211"/>
      <c r="AC59" s="211"/>
      <c r="AD59" s="211"/>
      <c r="AE59" s="211"/>
      <c r="AF59" s="211"/>
      <c r="AG59" s="211" t="s">
        <v>136</v>
      </c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</row>
    <row r="60" spans="1:60" outlineLevel="2" x14ac:dyDescent="0.25">
      <c r="A60" s="218"/>
      <c r="B60" s="219"/>
      <c r="C60" s="251"/>
      <c r="D60" s="244"/>
      <c r="E60" s="244"/>
      <c r="F60" s="244"/>
      <c r="G60" s="244"/>
      <c r="H60" s="221"/>
      <c r="I60" s="221"/>
      <c r="J60" s="221"/>
      <c r="K60" s="221"/>
      <c r="L60" s="221"/>
      <c r="M60" s="221"/>
      <c r="N60" s="220"/>
      <c r="O60" s="220"/>
      <c r="P60" s="220"/>
      <c r="Q60" s="220"/>
      <c r="R60" s="221"/>
      <c r="S60" s="221"/>
      <c r="T60" s="221"/>
      <c r="U60" s="221"/>
      <c r="V60" s="221"/>
      <c r="W60" s="221"/>
      <c r="X60" s="221"/>
      <c r="Y60" s="221"/>
      <c r="Z60" s="211"/>
      <c r="AA60" s="211"/>
      <c r="AB60" s="211"/>
      <c r="AC60" s="211"/>
      <c r="AD60" s="211"/>
      <c r="AE60" s="211"/>
      <c r="AF60" s="211"/>
      <c r="AG60" s="211" t="s">
        <v>140</v>
      </c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</row>
    <row r="61" spans="1:60" ht="13" x14ac:dyDescent="0.25">
      <c r="A61" s="229" t="s">
        <v>125</v>
      </c>
      <c r="B61" s="230" t="s">
        <v>90</v>
      </c>
      <c r="C61" s="247" t="s">
        <v>91</v>
      </c>
      <c r="D61" s="231"/>
      <c r="E61" s="232"/>
      <c r="F61" s="233"/>
      <c r="G61" s="233">
        <f>SUMIF(AG62:AG63,"&lt;&gt;NOR",G62:G63)</f>
        <v>0</v>
      </c>
      <c r="H61" s="233"/>
      <c r="I61" s="233">
        <f>SUM(I62:I63)</f>
        <v>0</v>
      </c>
      <c r="J61" s="233"/>
      <c r="K61" s="233">
        <f>SUM(K62:K63)</f>
        <v>0</v>
      </c>
      <c r="L61" s="233"/>
      <c r="M61" s="233">
        <f>SUM(M62:M63)</f>
        <v>0</v>
      </c>
      <c r="N61" s="232"/>
      <c r="O61" s="232">
        <f>SUM(O62:O63)</f>
        <v>0</v>
      </c>
      <c r="P61" s="232"/>
      <c r="Q61" s="232">
        <f>SUM(Q62:Q63)</f>
        <v>0</v>
      </c>
      <c r="R61" s="233"/>
      <c r="S61" s="233"/>
      <c r="T61" s="234"/>
      <c r="U61" s="228"/>
      <c r="V61" s="228">
        <f>SUM(V62:V63)</f>
        <v>0</v>
      </c>
      <c r="W61" s="228"/>
      <c r="X61" s="228"/>
      <c r="Y61" s="228"/>
      <c r="AG61" t="s">
        <v>126</v>
      </c>
    </row>
    <row r="62" spans="1:60" outlineLevel="1" x14ac:dyDescent="0.25">
      <c r="A62" s="236">
        <v>18</v>
      </c>
      <c r="B62" s="237" t="s">
        <v>322</v>
      </c>
      <c r="C62" s="248" t="s">
        <v>323</v>
      </c>
      <c r="D62" s="238" t="s">
        <v>324</v>
      </c>
      <c r="E62" s="239">
        <v>1</v>
      </c>
      <c r="F62" s="240"/>
      <c r="G62" s="241">
        <f>ROUND(E62*F62,2)</f>
        <v>0</v>
      </c>
      <c r="H62" s="240"/>
      <c r="I62" s="241">
        <f>ROUND(E62*H62,2)</f>
        <v>0</v>
      </c>
      <c r="J62" s="240"/>
      <c r="K62" s="241">
        <f>ROUND(E62*J62,2)</f>
        <v>0</v>
      </c>
      <c r="L62" s="241">
        <v>21</v>
      </c>
      <c r="M62" s="241">
        <f>G62*(1+L62/100)</f>
        <v>0</v>
      </c>
      <c r="N62" s="239">
        <v>0</v>
      </c>
      <c r="O62" s="239">
        <f>ROUND(E62*N62,2)</f>
        <v>0</v>
      </c>
      <c r="P62" s="239">
        <v>0</v>
      </c>
      <c r="Q62" s="239">
        <f>ROUND(E62*P62,2)</f>
        <v>0</v>
      </c>
      <c r="R62" s="241"/>
      <c r="S62" s="241" t="s">
        <v>163</v>
      </c>
      <c r="T62" s="242" t="s">
        <v>275</v>
      </c>
      <c r="U62" s="221">
        <v>0</v>
      </c>
      <c r="V62" s="221">
        <f>ROUND(E62*U62,2)</f>
        <v>0</v>
      </c>
      <c r="W62" s="221"/>
      <c r="X62" s="221" t="s">
        <v>132</v>
      </c>
      <c r="Y62" s="221" t="s">
        <v>133</v>
      </c>
      <c r="Z62" s="211"/>
      <c r="AA62" s="211"/>
      <c r="AB62" s="211"/>
      <c r="AC62" s="211"/>
      <c r="AD62" s="211"/>
      <c r="AE62" s="211"/>
      <c r="AF62" s="211"/>
      <c r="AG62" s="211" t="s">
        <v>134</v>
      </c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</row>
    <row r="63" spans="1:60" outlineLevel="2" x14ac:dyDescent="0.25">
      <c r="A63" s="218"/>
      <c r="B63" s="219"/>
      <c r="C63" s="255"/>
      <c r="D63" s="246"/>
      <c r="E63" s="246"/>
      <c r="F63" s="246"/>
      <c r="G63" s="246"/>
      <c r="H63" s="221"/>
      <c r="I63" s="221"/>
      <c r="J63" s="221"/>
      <c r="K63" s="221"/>
      <c r="L63" s="221"/>
      <c r="M63" s="221"/>
      <c r="N63" s="220"/>
      <c r="O63" s="220"/>
      <c r="P63" s="220"/>
      <c r="Q63" s="220"/>
      <c r="R63" s="221"/>
      <c r="S63" s="221"/>
      <c r="T63" s="221"/>
      <c r="U63" s="221"/>
      <c r="V63" s="221"/>
      <c r="W63" s="221"/>
      <c r="X63" s="221"/>
      <c r="Y63" s="221"/>
      <c r="Z63" s="211"/>
      <c r="AA63" s="211"/>
      <c r="AB63" s="211"/>
      <c r="AC63" s="211"/>
      <c r="AD63" s="211"/>
      <c r="AE63" s="211"/>
      <c r="AF63" s="211"/>
      <c r="AG63" s="211" t="s">
        <v>140</v>
      </c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11"/>
      <c r="BH63" s="211"/>
    </row>
    <row r="64" spans="1:60" ht="13" x14ac:dyDescent="0.25">
      <c r="A64" s="229" t="s">
        <v>125</v>
      </c>
      <c r="B64" s="230" t="s">
        <v>92</v>
      </c>
      <c r="C64" s="247" t="s">
        <v>93</v>
      </c>
      <c r="D64" s="231"/>
      <c r="E64" s="232"/>
      <c r="F64" s="233"/>
      <c r="G64" s="233">
        <f>SUMIF(AG65:AG92,"&lt;&gt;NOR",G65:G92)</f>
        <v>0</v>
      </c>
      <c r="H64" s="233"/>
      <c r="I64" s="233">
        <f>SUM(I65:I92)</f>
        <v>0</v>
      </c>
      <c r="J64" s="233"/>
      <c r="K64" s="233">
        <f>SUM(K65:K92)</f>
        <v>0</v>
      </c>
      <c r="L64" s="233"/>
      <c r="M64" s="233">
        <f>SUM(M65:M92)</f>
        <v>0</v>
      </c>
      <c r="N64" s="232"/>
      <c r="O64" s="232">
        <f>SUM(O65:O92)</f>
        <v>0.04</v>
      </c>
      <c r="P64" s="232"/>
      <c r="Q64" s="232">
        <f>SUM(Q65:Q92)</f>
        <v>0</v>
      </c>
      <c r="R64" s="233"/>
      <c r="S64" s="233"/>
      <c r="T64" s="234"/>
      <c r="U64" s="228"/>
      <c r="V64" s="228">
        <f>SUM(V65:V92)</f>
        <v>8.65</v>
      </c>
      <c r="W64" s="228"/>
      <c r="X64" s="228"/>
      <c r="Y64" s="228"/>
      <c r="AG64" t="s">
        <v>126</v>
      </c>
    </row>
    <row r="65" spans="1:60" outlineLevel="1" x14ac:dyDescent="0.25">
      <c r="A65" s="236">
        <v>19</v>
      </c>
      <c r="B65" s="237" t="s">
        <v>325</v>
      </c>
      <c r="C65" s="248" t="s">
        <v>326</v>
      </c>
      <c r="D65" s="238" t="s">
        <v>175</v>
      </c>
      <c r="E65" s="239">
        <v>1.35</v>
      </c>
      <c r="F65" s="240"/>
      <c r="G65" s="241">
        <f>ROUND(E65*F65,2)</f>
        <v>0</v>
      </c>
      <c r="H65" s="240"/>
      <c r="I65" s="241">
        <f>ROUND(E65*H65,2)</f>
        <v>0</v>
      </c>
      <c r="J65" s="240"/>
      <c r="K65" s="241">
        <f>ROUND(E65*J65,2)</f>
        <v>0</v>
      </c>
      <c r="L65" s="241">
        <v>21</v>
      </c>
      <c r="M65" s="241">
        <f>G65*(1+L65/100)</f>
        <v>0</v>
      </c>
      <c r="N65" s="239">
        <v>0</v>
      </c>
      <c r="O65" s="239">
        <f>ROUND(E65*N65,2)</f>
        <v>0</v>
      </c>
      <c r="P65" s="239">
        <v>0</v>
      </c>
      <c r="Q65" s="239">
        <f>ROUND(E65*P65,2)</f>
        <v>0</v>
      </c>
      <c r="R65" s="241" t="s">
        <v>327</v>
      </c>
      <c r="S65" s="241" t="s">
        <v>131</v>
      </c>
      <c r="T65" s="242" t="s">
        <v>131</v>
      </c>
      <c r="U65" s="221">
        <v>0.05</v>
      </c>
      <c r="V65" s="221">
        <f>ROUND(E65*U65,2)</f>
        <v>7.0000000000000007E-2</v>
      </c>
      <c r="W65" s="221"/>
      <c r="X65" s="221" t="s">
        <v>132</v>
      </c>
      <c r="Y65" s="221" t="s">
        <v>133</v>
      </c>
      <c r="Z65" s="211"/>
      <c r="AA65" s="211"/>
      <c r="AB65" s="211"/>
      <c r="AC65" s="211"/>
      <c r="AD65" s="211"/>
      <c r="AE65" s="211"/>
      <c r="AF65" s="211"/>
      <c r="AG65" s="211" t="s">
        <v>328</v>
      </c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11"/>
      <c r="BH65" s="211"/>
    </row>
    <row r="66" spans="1:60" outlineLevel="2" x14ac:dyDescent="0.25">
      <c r="A66" s="218"/>
      <c r="B66" s="219"/>
      <c r="C66" s="250" t="s">
        <v>329</v>
      </c>
      <c r="D66" s="222"/>
      <c r="E66" s="223">
        <v>1.35</v>
      </c>
      <c r="F66" s="221"/>
      <c r="G66" s="221"/>
      <c r="H66" s="221"/>
      <c r="I66" s="221"/>
      <c r="J66" s="221"/>
      <c r="K66" s="221"/>
      <c r="L66" s="221"/>
      <c r="M66" s="221"/>
      <c r="N66" s="220"/>
      <c r="O66" s="220"/>
      <c r="P66" s="220"/>
      <c r="Q66" s="220"/>
      <c r="R66" s="221"/>
      <c r="S66" s="221"/>
      <c r="T66" s="221"/>
      <c r="U66" s="221"/>
      <c r="V66" s="221"/>
      <c r="W66" s="221"/>
      <c r="X66" s="221"/>
      <c r="Y66" s="221"/>
      <c r="Z66" s="211"/>
      <c r="AA66" s="211"/>
      <c r="AB66" s="211"/>
      <c r="AC66" s="211"/>
      <c r="AD66" s="211"/>
      <c r="AE66" s="211"/>
      <c r="AF66" s="211"/>
      <c r="AG66" s="211" t="s">
        <v>138</v>
      </c>
      <c r="AH66" s="211">
        <v>0</v>
      </c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11"/>
      <c r="BH66" s="211"/>
    </row>
    <row r="67" spans="1:60" outlineLevel="2" x14ac:dyDescent="0.25">
      <c r="A67" s="218"/>
      <c r="B67" s="219"/>
      <c r="C67" s="251"/>
      <c r="D67" s="244"/>
      <c r="E67" s="244"/>
      <c r="F67" s="244"/>
      <c r="G67" s="244"/>
      <c r="H67" s="221"/>
      <c r="I67" s="221"/>
      <c r="J67" s="221"/>
      <c r="K67" s="221"/>
      <c r="L67" s="221"/>
      <c r="M67" s="221"/>
      <c r="N67" s="220"/>
      <c r="O67" s="220"/>
      <c r="P67" s="220"/>
      <c r="Q67" s="220"/>
      <c r="R67" s="221"/>
      <c r="S67" s="221"/>
      <c r="T67" s="221"/>
      <c r="U67" s="221"/>
      <c r="V67" s="221"/>
      <c r="W67" s="221"/>
      <c r="X67" s="221"/>
      <c r="Y67" s="221"/>
      <c r="Z67" s="211"/>
      <c r="AA67" s="211"/>
      <c r="AB67" s="211"/>
      <c r="AC67" s="211"/>
      <c r="AD67" s="211"/>
      <c r="AE67" s="211"/>
      <c r="AF67" s="211"/>
      <c r="AG67" s="211" t="s">
        <v>140</v>
      </c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1"/>
      <c r="BH67" s="211"/>
    </row>
    <row r="68" spans="1:60" outlineLevel="1" x14ac:dyDescent="0.25">
      <c r="A68" s="236">
        <v>20</v>
      </c>
      <c r="B68" s="237" t="s">
        <v>330</v>
      </c>
      <c r="C68" s="248" t="s">
        <v>331</v>
      </c>
      <c r="D68" s="238" t="s">
        <v>170</v>
      </c>
      <c r="E68" s="239">
        <v>18</v>
      </c>
      <c r="F68" s="240"/>
      <c r="G68" s="241">
        <f>ROUND(E68*F68,2)</f>
        <v>0</v>
      </c>
      <c r="H68" s="240"/>
      <c r="I68" s="241">
        <f>ROUND(E68*H68,2)</f>
        <v>0</v>
      </c>
      <c r="J68" s="240"/>
      <c r="K68" s="241">
        <f>ROUND(E68*J68,2)</f>
        <v>0</v>
      </c>
      <c r="L68" s="241">
        <v>21</v>
      </c>
      <c r="M68" s="241">
        <f>G68*(1+L68/100)</f>
        <v>0</v>
      </c>
      <c r="N68" s="239">
        <v>0</v>
      </c>
      <c r="O68" s="239">
        <f>ROUND(E68*N68,2)</f>
        <v>0</v>
      </c>
      <c r="P68" s="239">
        <v>0</v>
      </c>
      <c r="Q68" s="239">
        <f>ROUND(E68*P68,2)</f>
        <v>0</v>
      </c>
      <c r="R68" s="241" t="s">
        <v>327</v>
      </c>
      <c r="S68" s="241" t="s">
        <v>131</v>
      </c>
      <c r="T68" s="242" t="s">
        <v>131</v>
      </c>
      <c r="U68" s="221">
        <v>0.24</v>
      </c>
      <c r="V68" s="221">
        <f>ROUND(E68*U68,2)</f>
        <v>4.32</v>
      </c>
      <c r="W68" s="221"/>
      <c r="X68" s="221" t="s">
        <v>132</v>
      </c>
      <c r="Y68" s="221" t="s">
        <v>133</v>
      </c>
      <c r="Z68" s="211"/>
      <c r="AA68" s="211"/>
      <c r="AB68" s="211"/>
      <c r="AC68" s="211"/>
      <c r="AD68" s="211"/>
      <c r="AE68" s="211"/>
      <c r="AF68" s="211"/>
      <c r="AG68" s="211" t="s">
        <v>328</v>
      </c>
      <c r="AH68" s="211"/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211"/>
      <c r="BH68" s="211"/>
    </row>
    <row r="69" spans="1:60" outlineLevel="2" x14ac:dyDescent="0.25">
      <c r="A69" s="218"/>
      <c r="B69" s="219"/>
      <c r="C69" s="250" t="s">
        <v>291</v>
      </c>
      <c r="D69" s="222"/>
      <c r="E69" s="223">
        <v>18</v>
      </c>
      <c r="F69" s="221"/>
      <c r="G69" s="221"/>
      <c r="H69" s="221"/>
      <c r="I69" s="221"/>
      <c r="J69" s="221"/>
      <c r="K69" s="221"/>
      <c r="L69" s="221"/>
      <c r="M69" s="221"/>
      <c r="N69" s="220"/>
      <c r="O69" s="220"/>
      <c r="P69" s="220"/>
      <c r="Q69" s="220"/>
      <c r="R69" s="221"/>
      <c r="S69" s="221"/>
      <c r="T69" s="221"/>
      <c r="U69" s="221"/>
      <c r="V69" s="221"/>
      <c r="W69" s="221"/>
      <c r="X69" s="221"/>
      <c r="Y69" s="221"/>
      <c r="Z69" s="211"/>
      <c r="AA69" s="211"/>
      <c r="AB69" s="211"/>
      <c r="AC69" s="211"/>
      <c r="AD69" s="211"/>
      <c r="AE69" s="211"/>
      <c r="AF69" s="211"/>
      <c r="AG69" s="211" t="s">
        <v>138</v>
      </c>
      <c r="AH69" s="211">
        <v>0</v>
      </c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11"/>
      <c r="BH69" s="211"/>
    </row>
    <row r="70" spans="1:60" outlineLevel="2" x14ac:dyDescent="0.25">
      <c r="A70" s="218"/>
      <c r="B70" s="219"/>
      <c r="C70" s="251"/>
      <c r="D70" s="244"/>
      <c r="E70" s="244"/>
      <c r="F70" s="244"/>
      <c r="G70" s="244"/>
      <c r="H70" s="221"/>
      <c r="I70" s="221"/>
      <c r="J70" s="221"/>
      <c r="K70" s="221"/>
      <c r="L70" s="221"/>
      <c r="M70" s="221"/>
      <c r="N70" s="220"/>
      <c r="O70" s="220"/>
      <c r="P70" s="220"/>
      <c r="Q70" s="220"/>
      <c r="R70" s="221"/>
      <c r="S70" s="221"/>
      <c r="T70" s="221"/>
      <c r="U70" s="221"/>
      <c r="V70" s="221"/>
      <c r="W70" s="221"/>
      <c r="X70" s="221"/>
      <c r="Y70" s="221"/>
      <c r="Z70" s="211"/>
      <c r="AA70" s="211"/>
      <c r="AB70" s="211"/>
      <c r="AC70" s="211"/>
      <c r="AD70" s="211"/>
      <c r="AE70" s="211"/>
      <c r="AF70" s="211"/>
      <c r="AG70" s="211" t="s">
        <v>140</v>
      </c>
      <c r="AH70" s="211"/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11"/>
      <c r="BH70" s="211"/>
    </row>
    <row r="71" spans="1:60" outlineLevel="1" x14ac:dyDescent="0.25">
      <c r="A71" s="236">
        <v>21</v>
      </c>
      <c r="B71" s="237" t="s">
        <v>332</v>
      </c>
      <c r="C71" s="248" t="s">
        <v>333</v>
      </c>
      <c r="D71" s="238" t="s">
        <v>170</v>
      </c>
      <c r="E71" s="239">
        <v>18</v>
      </c>
      <c r="F71" s="240"/>
      <c r="G71" s="241">
        <f>ROUND(E71*F71,2)</f>
        <v>0</v>
      </c>
      <c r="H71" s="240"/>
      <c r="I71" s="241">
        <f>ROUND(E71*H71,2)</f>
        <v>0</v>
      </c>
      <c r="J71" s="240"/>
      <c r="K71" s="241">
        <f>ROUND(E71*J71,2)</f>
        <v>0</v>
      </c>
      <c r="L71" s="241">
        <v>21</v>
      </c>
      <c r="M71" s="241">
        <f>G71*(1+L71/100)</f>
        <v>0</v>
      </c>
      <c r="N71" s="239">
        <v>0</v>
      </c>
      <c r="O71" s="239">
        <f>ROUND(E71*N71,2)</f>
        <v>0</v>
      </c>
      <c r="P71" s="239">
        <v>0</v>
      </c>
      <c r="Q71" s="239">
        <f>ROUND(E71*P71,2)</f>
        <v>0</v>
      </c>
      <c r="R71" s="241" t="s">
        <v>327</v>
      </c>
      <c r="S71" s="241" t="s">
        <v>131</v>
      </c>
      <c r="T71" s="242" t="s">
        <v>131</v>
      </c>
      <c r="U71" s="221">
        <v>0.15</v>
      </c>
      <c r="V71" s="221">
        <f>ROUND(E71*U71,2)</f>
        <v>2.7</v>
      </c>
      <c r="W71" s="221"/>
      <c r="X71" s="221" t="s">
        <v>132</v>
      </c>
      <c r="Y71" s="221" t="s">
        <v>133</v>
      </c>
      <c r="Z71" s="211"/>
      <c r="AA71" s="211"/>
      <c r="AB71" s="211"/>
      <c r="AC71" s="211"/>
      <c r="AD71" s="211"/>
      <c r="AE71" s="211"/>
      <c r="AF71" s="211"/>
      <c r="AG71" s="211" t="s">
        <v>328</v>
      </c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11"/>
      <c r="BH71" s="211"/>
    </row>
    <row r="72" spans="1:60" outlineLevel="2" x14ac:dyDescent="0.25">
      <c r="A72" s="218"/>
      <c r="B72" s="219"/>
      <c r="C72" s="250" t="s">
        <v>334</v>
      </c>
      <c r="D72" s="222"/>
      <c r="E72" s="223">
        <v>18</v>
      </c>
      <c r="F72" s="221"/>
      <c r="G72" s="221"/>
      <c r="H72" s="221"/>
      <c r="I72" s="221"/>
      <c r="J72" s="221"/>
      <c r="K72" s="221"/>
      <c r="L72" s="221"/>
      <c r="M72" s="221"/>
      <c r="N72" s="220"/>
      <c r="O72" s="220"/>
      <c r="P72" s="220"/>
      <c r="Q72" s="220"/>
      <c r="R72" s="221"/>
      <c r="S72" s="221"/>
      <c r="T72" s="221"/>
      <c r="U72" s="221"/>
      <c r="V72" s="221"/>
      <c r="W72" s="221"/>
      <c r="X72" s="221"/>
      <c r="Y72" s="221"/>
      <c r="Z72" s="211"/>
      <c r="AA72" s="211"/>
      <c r="AB72" s="211"/>
      <c r="AC72" s="211"/>
      <c r="AD72" s="211"/>
      <c r="AE72" s="211"/>
      <c r="AF72" s="211"/>
      <c r="AG72" s="211" t="s">
        <v>138</v>
      </c>
      <c r="AH72" s="211">
        <v>5</v>
      </c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11"/>
      <c r="BH72" s="211"/>
    </row>
    <row r="73" spans="1:60" outlineLevel="2" x14ac:dyDescent="0.25">
      <c r="A73" s="218"/>
      <c r="B73" s="219"/>
      <c r="C73" s="251"/>
      <c r="D73" s="244"/>
      <c r="E73" s="244"/>
      <c r="F73" s="244"/>
      <c r="G73" s="244"/>
      <c r="H73" s="221"/>
      <c r="I73" s="221"/>
      <c r="J73" s="221"/>
      <c r="K73" s="221"/>
      <c r="L73" s="221"/>
      <c r="M73" s="221"/>
      <c r="N73" s="220"/>
      <c r="O73" s="220"/>
      <c r="P73" s="220"/>
      <c r="Q73" s="220"/>
      <c r="R73" s="221"/>
      <c r="S73" s="221"/>
      <c r="T73" s="221"/>
      <c r="U73" s="221"/>
      <c r="V73" s="221"/>
      <c r="W73" s="221"/>
      <c r="X73" s="221"/>
      <c r="Y73" s="221"/>
      <c r="Z73" s="211"/>
      <c r="AA73" s="211"/>
      <c r="AB73" s="211"/>
      <c r="AC73" s="211"/>
      <c r="AD73" s="211"/>
      <c r="AE73" s="211"/>
      <c r="AF73" s="211"/>
      <c r="AG73" s="211" t="s">
        <v>140</v>
      </c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1"/>
    </row>
    <row r="74" spans="1:60" outlineLevel="1" x14ac:dyDescent="0.25">
      <c r="A74" s="236">
        <v>22</v>
      </c>
      <c r="B74" s="237" t="s">
        <v>335</v>
      </c>
      <c r="C74" s="248" t="s">
        <v>336</v>
      </c>
      <c r="D74" s="238" t="s">
        <v>170</v>
      </c>
      <c r="E74" s="239">
        <v>21.4</v>
      </c>
      <c r="F74" s="240"/>
      <c r="G74" s="241">
        <f>ROUND(E74*F74,2)</f>
        <v>0</v>
      </c>
      <c r="H74" s="240"/>
      <c r="I74" s="241">
        <f>ROUND(E74*H74,2)</f>
        <v>0</v>
      </c>
      <c r="J74" s="240"/>
      <c r="K74" s="241">
        <f>ROUND(E74*J74,2)</f>
        <v>0</v>
      </c>
      <c r="L74" s="241">
        <v>21</v>
      </c>
      <c r="M74" s="241">
        <f>G74*(1+L74/100)</f>
        <v>0</v>
      </c>
      <c r="N74" s="239">
        <v>4.0000000000000003E-5</v>
      </c>
      <c r="O74" s="239">
        <f>ROUND(E74*N74,2)</f>
        <v>0</v>
      </c>
      <c r="P74" s="239">
        <v>0</v>
      </c>
      <c r="Q74" s="239">
        <f>ROUND(E74*P74,2)</f>
        <v>0</v>
      </c>
      <c r="R74" s="241" t="s">
        <v>327</v>
      </c>
      <c r="S74" s="241" t="s">
        <v>131</v>
      </c>
      <c r="T74" s="242" t="s">
        <v>131</v>
      </c>
      <c r="U74" s="221">
        <v>7.0000000000000007E-2</v>
      </c>
      <c r="V74" s="221">
        <f>ROUND(E74*U74,2)</f>
        <v>1.5</v>
      </c>
      <c r="W74" s="221"/>
      <c r="X74" s="221" t="s">
        <v>132</v>
      </c>
      <c r="Y74" s="221" t="s">
        <v>133</v>
      </c>
      <c r="Z74" s="211"/>
      <c r="AA74" s="211"/>
      <c r="AB74" s="211"/>
      <c r="AC74" s="211"/>
      <c r="AD74" s="211"/>
      <c r="AE74" s="211"/>
      <c r="AF74" s="211"/>
      <c r="AG74" s="211" t="s">
        <v>328</v>
      </c>
      <c r="AH74" s="211"/>
      <c r="AI74" s="211"/>
      <c r="AJ74" s="211"/>
      <c r="AK74" s="211"/>
      <c r="AL74" s="211"/>
      <c r="AM74" s="21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11"/>
      <c r="BH74" s="211"/>
    </row>
    <row r="75" spans="1:60" outlineLevel="2" x14ac:dyDescent="0.25">
      <c r="A75" s="218"/>
      <c r="B75" s="219"/>
      <c r="C75" s="250" t="s">
        <v>291</v>
      </c>
      <c r="D75" s="222"/>
      <c r="E75" s="223">
        <v>18</v>
      </c>
      <c r="F75" s="221"/>
      <c r="G75" s="221"/>
      <c r="H75" s="221"/>
      <c r="I75" s="221"/>
      <c r="J75" s="221"/>
      <c r="K75" s="221"/>
      <c r="L75" s="221"/>
      <c r="M75" s="221"/>
      <c r="N75" s="220"/>
      <c r="O75" s="220"/>
      <c r="P75" s="220"/>
      <c r="Q75" s="220"/>
      <c r="R75" s="221"/>
      <c r="S75" s="221"/>
      <c r="T75" s="221"/>
      <c r="U75" s="221"/>
      <c r="V75" s="221"/>
      <c r="W75" s="221"/>
      <c r="X75" s="221"/>
      <c r="Y75" s="221"/>
      <c r="Z75" s="211"/>
      <c r="AA75" s="211"/>
      <c r="AB75" s="211"/>
      <c r="AC75" s="211"/>
      <c r="AD75" s="211"/>
      <c r="AE75" s="211"/>
      <c r="AF75" s="211"/>
      <c r="AG75" s="211" t="s">
        <v>138</v>
      </c>
      <c r="AH75" s="211">
        <v>0</v>
      </c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11"/>
      <c r="BH75" s="211"/>
    </row>
    <row r="76" spans="1:60" outlineLevel="3" x14ac:dyDescent="0.25">
      <c r="A76" s="218"/>
      <c r="B76" s="219"/>
      <c r="C76" s="250" t="s">
        <v>337</v>
      </c>
      <c r="D76" s="222"/>
      <c r="E76" s="223">
        <v>3.4</v>
      </c>
      <c r="F76" s="221"/>
      <c r="G76" s="221"/>
      <c r="H76" s="221"/>
      <c r="I76" s="221"/>
      <c r="J76" s="221"/>
      <c r="K76" s="221"/>
      <c r="L76" s="221"/>
      <c r="M76" s="221"/>
      <c r="N76" s="220"/>
      <c r="O76" s="220"/>
      <c r="P76" s="220"/>
      <c r="Q76" s="220"/>
      <c r="R76" s="221"/>
      <c r="S76" s="221"/>
      <c r="T76" s="221"/>
      <c r="U76" s="221"/>
      <c r="V76" s="221"/>
      <c r="W76" s="221"/>
      <c r="X76" s="221"/>
      <c r="Y76" s="221"/>
      <c r="Z76" s="211"/>
      <c r="AA76" s="211"/>
      <c r="AB76" s="211"/>
      <c r="AC76" s="211"/>
      <c r="AD76" s="211"/>
      <c r="AE76" s="211"/>
      <c r="AF76" s="211"/>
      <c r="AG76" s="211" t="s">
        <v>138</v>
      </c>
      <c r="AH76" s="211">
        <v>0</v>
      </c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</row>
    <row r="77" spans="1:60" outlineLevel="2" x14ac:dyDescent="0.25">
      <c r="A77" s="218"/>
      <c r="B77" s="219"/>
      <c r="C77" s="251"/>
      <c r="D77" s="244"/>
      <c r="E77" s="244"/>
      <c r="F77" s="244"/>
      <c r="G77" s="244"/>
      <c r="H77" s="221"/>
      <c r="I77" s="221"/>
      <c r="J77" s="221"/>
      <c r="K77" s="221"/>
      <c r="L77" s="221"/>
      <c r="M77" s="221"/>
      <c r="N77" s="220"/>
      <c r="O77" s="220"/>
      <c r="P77" s="220"/>
      <c r="Q77" s="220"/>
      <c r="R77" s="221"/>
      <c r="S77" s="221"/>
      <c r="T77" s="221"/>
      <c r="U77" s="221"/>
      <c r="V77" s="221"/>
      <c r="W77" s="221"/>
      <c r="X77" s="221"/>
      <c r="Y77" s="221"/>
      <c r="Z77" s="211"/>
      <c r="AA77" s="211"/>
      <c r="AB77" s="211"/>
      <c r="AC77" s="211"/>
      <c r="AD77" s="211"/>
      <c r="AE77" s="211"/>
      <c r="AF77" s="211"/>
      <c r="AG77" s="211" t="s">
        <v>140</v>
      </c>
      <c r="AH77" s="211"/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</row>
    <row r="78" spans="1:60" outlineLevel="1" x14ac:dyDescent="0.25">
      <c r="A78" s="236">
        <v>23</v>
      </c>
      <c r="B78" s="237" t="s">
        <v>338</v>
      </c>
      <c r="C78" s="248" t="s">
        <v>339</v>
      </c>
      <c r="D78" s="238" t="s">
        <v>175</v>
      </c>
      <c r="E78" s="239">
        <v>1.35</v>
      </c>
      <c r="F78" s="240"/>
      <c r="G78" s="241">
        <f>ROUND(E78*F78,2)</f>
        <v>0</v>
      </c>
      <c r="H78" s="240"/>
      <c r="I78" s="241">
        <f>ROUND(E78*H78,2)</f>
        <v>0</v>
      </c>
      <c r="J78" s="240"/>
      <c r="K78" s="241">
        <f>ROUND(E78*J78,2)</f>
        <v>0</v>
      </c>
      <c r="L78" s="241">
        <v>21</v>
      </c>
      <c r="M78" s="241">
        <f>G78*(1+L78/100)</f>
        <v>0</v>
      </c>
      <c r="N78" s="239">
        <v>1.1999999999999999E-3</v>
      </c>
      <c r="O78" s="239">
        <f>ROUND(E78*N78,2)</f>
        <v>0</v>
      </c>
      <c r="P78" s="239">
        <v>0</v>
      </c>
      <c r="Q78" s="239">
        <f>ROUND(E78*P78,2)</f>
        <v>0</v>
      </c>
      <c r="R78" s="241" t="s">
        <v>327</v>
      </c>
      <c r="S78" s="241" t="s">
        <v>131</v>
      </c>
      <c r="T78" s="242" t="s">
        <v>131</v>
      </c>
      <c r="U78" s="221">
        <v>0</v>
      </c>
      <c r="V78" s="221">
        <f>ROUND(E78*U78,2)</f>
        <v>0</v>
      </c>
      <c r="W78" s="221"/>
      <c r="X78" s="221" t="s">
        <v>132</v>
      </c>
      <c r="Y78" s="221" t="s">
        <v>133</v>
      </c>
      <c r="Z78" s="211"/>
      <c r="AA78" s="211"/>
      <c r="AB78" s="211"/>
      <c r="AC78" s="211"/>
      <c r="AD78" s="211"/>
      <c r="AE78" s="211"/>
      <c r="AF78" s="211"/>
      <c r="AG78" s="211" t="s">
        <v>328</v>
      </c>
      <c r="AH78" s="211"/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11"/>
      <c r="BH78" s="211"/>
    </row>
    <row r="79" spans="1:60" outlineLevel="2" x14ac:dyDescent="0.25">
      <c r="A79" s="218"/>
      <c r="B79" s="219"/>
      <c r="C79" s="250" t="s">
        <v>340</v>
      </c>
      <c r="D79" s="222"/>
      <c r="E79" s="223">
        <v>1.35</v>
      </c>
      <c r="F79" s="221"/>
      <c r="G79" s="221"/>
      <c r="H79" s="221"/>
      <c r="I79" s="221"/>
      <c r="J79" s="221"/>
      <c r="K79" s="221"/>
      <c r="L79" s="221"/>
      <c r="M79" s="221"/>
      <c r="N79" s="220"/>
      <c r="O79" s="220"/>
      <c r="P79" s="220"/>
      <c r="Q79" s="220"/>
      <c r="R79" s="221"/>
      <c r="S79" s="221"/>
      <c r="T79" s="221"/>
      <c r="U79" s="221"/>
      <c r="V79" s="221"/>
      <c r="W79" s="221"/>
      <c r="X79" s="221"/>
      <c r="Y79" s="221"/>
      <c r="Z79" s="211"/>
      <c r="AA79" s="211"/>
      <c r="AB79" s="211"/>
      <c r="AC79" s="211"/>
      <c r="AD79" s="211"/>
      <c r="AE79" s="211"/>
      <c r="AF79" s="211"/>
      <c r="AG79" s="211" t="s">
        <v>138</v>
      </c>
      <c r="AH79" s="211">
        <v>5</v>
      </c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1"/>
      <c r="BH79" s="211"/>
    </row>
    <row r="80" spans="1:60" outlineLevel="2" x14ac:dyDescent="0.25">
      <c r="A80" s="218"/>
      <c r="B80" s="219"/>
      <c r="C80" s="251"/>
      <c r="D80" s="244"/>
      <c r="E80" s="244"/>
      <c r="F80" s="244"/>
      <c r="G80" s="244"/>
      <c r="H80" s="221"/>
      <c r="I80" s="221"/>
      <c r="J80" s="221"/>
      <c r="K80" s="221"/>
      <c r="L80" s="221"/>
      <c r="M80" s="221"/>
      <c r="N80" s="220"/>
      <c r="O80" s="220"/>
      <c r="P80" s="220"/>
      <c r="Q80" s="220"/>
      <c r="R80" s="221"/>
      <c r="S80" s="221"/>
      <c r="T80" s="221"/>
      <c r="U80" s="221"/>
      <c r="V80" s="221"/>
      <c r="W80" s="221"/>
      <c r="X80" s="221"/>
      <c r="Y80" s="221"/>
      <c r="Z80" s="211"/>
      <c r="AA80" s="211"/>
      <c r="AB80" s="211"/>
      <c r="AC80" s="211"/>
      <c r="AD80" s="211"/>
      <c r="AE80" s="211"/>
      <c r="AF80" s="211"/>
      <c r="AG80" s="211" t="s">
        <v>140</v>
      </c>
      <c r="AH80" s="211"/>
      <c r="AI80" s="211"/>
      <c r="AJ80" s="211"/>
      <c r="AK80" s="211"/>
      <c r="AL80" s="211"/>
      <c r="AM80" s="21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211"/>
      <c r="BH80" s="211"/>
    </row>
    <row r="81" spans="1:60" outlineLevel="1" x14ac:dyDescent="0.25">
      <c r="A81" s="236">
        <v>24</v>
      </c>
      <c r="B81" s="237" t="s">
        <v>341</v>
      </c>
      <c r="C81" s="248" t="s">
        <v>342</v>
      </c>
      <c r="D81" s="238" t="s">
        <v>343</v>
      </c>
      <c r="E81" s="239">
        <v>0.27</v>
      </c>
      <c r="F81" s="240"/>
      <c r="G81" s="241">
        <f>ROUND(E81*F81,2)</f>
        <v>0</v>
      </c>
      <c r="H81" s="240"/>
      <c r="I81" s="241">
        <f>ROUND(E81*H81,2)</f>
        <v>0</v>
      </c>
      <c r="J81" s="240"/>
      <c r="K81" s="241">
        <f>ROUND(E81*J81,2)</f>
        <v>0</v>
      </c>
      <c r="L81" s="241">
        <v>21</v>
      </c>
      <c r="M81" s="241">
        <f>G81*(1+L81/100)</f>
        <v>0</v>
      </c>
      <c r="N81" s="239">
        <v>1E-3</v>
      </c>
      <c r="O81" s="239">
        <f>ROUND(E81*N81,2)</f>
        <v>0</v>
      </c>
      <c r="P81" s="239">
        <v>0</v>
      </c>
      <c r="Q81" s="239">
        <f>ROUND(E81*P81,2)</f>
        <v>0</v>
      </c>
      <c r="R81" s="241" t="s">
        <v>190</v>
      </c>
      <c r="S81" s="241" t="s">
        <v>131</v>
      </c>
      <c r="T81" s="242" t="s">
        <v>131</v>
      </c>
      <c r="U81" s="221">
        <v>0</v>
      </c>
      <c r="V81" s="221">
        <f>ROUND(E81*U81,2)</f>
        <v>0</v>
      </c>
      <c r="W81" s="221"/>
      <c r="X81" s="221" t="s">
        <v>191</v>
      </c>
      <c r="Y81" s="221" t="s">
        <v>133</v>
      </c>
      <c r="Z81" s="211"/>
      <c r="AA81" s="211"/>
      <c r="AB81" s="211"/>
      <c r="AC81" s="211"/>
      <c r="AD81" s="211"/>
      <c r="AE81" s="211"/>
      <c r="AF81" s="211"/>
      <c r="AG81" s="211" t="s">
        <v>344</v>
      </c>
      <c r="AH81" s="211"/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11"/>
      <c r="BH81" s="211"/>
    </row>
    <row r="82" spans="1:60" outlineLevel="2" x14ac:dyDescent="0.25">
      <c r="A82" s="218"/>
      <c r="B82" s="219"/>
      <c r="C82" s="250" t="s">
        <v>345</v>
      </c>
      <c r="D82" s="222"/>
      <c r="E82" s="223">
        <v>0.27</v>
      </c>
      <c r="F82" s="221"/>
      <c r="G82" s="221"/>
      <c r="H82" s="221"/>
      <c r="I82" s="221"/>
      <c r="J82" s="221"/>
      <c r="K82" s="221"/>
      <c r="L82" s="221"/>
      <c r="M82" s="221"/>
      <c r="N82" s="220"/>
      <c r="O82" s="220"/>
      <c r="P82" s="220"/>
      <c r="Q82" s="220"/>
      <c r="R82" s="221"/>
      <c r="S82" s="221"/>
      <c r="T82" s="221"/>
      <c r="U82" s="221"/>
      <c r="V82" s="221"/>
      <c r="W82" s="221"/>
      <c r="X82" s="221"/>
      <c r="Y82" s="221"/>
      <c r="Z82" s="211"/>
      <c r="AA82" s="211"/>
      <c r="AB82" s="211"/>
      <c r="AC82" s="211"/>
      <c r="AD82" s="211"/>
      <c r="AE82" s="211"/>
      <c r="AF82" s="211"/>
      <c r="AG82" s="211" t="s">
        <v>138</v>
      </c>
      <c r="AH82" s="211">
        <v>0</v>
      </c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11"/>
      <c r="BH82" s="211"/>
    </row>
    <row r="83" spans="1:60" outlineLevel="2" x14ac:dyDescent="0.25">
      <c r="A83" s="218"/>
      <c r="B83" s="219"/>
      <c r="C83" s="251"/>
      <c r="D83" s="244"/>
      <c r="E83" s="244"/>
      <c r="F83" s="244"/>
      <c r="G83" s="244"/>
      <c r="H83" s="221"/>
      <c r="I83" s="221"/>
      <c r="J83" s="221"/>
      <c r="K83" s="221"/>
      <c r="L83" s="221"/>
      <c r="M83" s="221"/>
      <c r="N83" s="220"/>
      <c r="O83" s="220"/>
      <c r="P83" s="220"/>
      <c r="Q83" s="220"/>
      <c r="R83" s="221"/>
      <c r="S83" s="221"/>
      <c r="T83" s="221"/>
      <c r="U83" s="221"/>
      <c r="V83" s="221"/>
      <c r="W83" s="221"/>
      <c r="X83" s="221"/>
      <c r="Y83" s="221"/>
      <c r="Z83" s="211"/>
      <c r="AA83" s="211"/>
      <c r="AB83" s="211"/>
      <c r="AC83" s="211"/>
      <c r="AD83" s="211"/>
      <c r="AE83" s="211"/>
      <c r="AF83" s="211"/>
      <c r="AG83" s="211" t="s">
        <v>140</v>
      </c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11"/>
      <c r="BH83" s="211"/>
    </row>
    <row r="84" spans="1:60" ht="20" outlineLevel="1" x14ac:dyDescent="0.25">
      <c r="A84" s="236">
        <v>25</v>
      </c>
      <c r="B84" s="237" t="s">
        <v>346</v>
      </c>
      <c r="C84" s="248" t="s">
        <v>347</v>
      </c>
      <c r="D84" s="238" t="s">
        <v>343</v>
      </c>
      <c r="E84" s="239">
        <v>5.67</v>
      </c>
      <c r="F84" s="240"/>
      <c r="G84" s="241">
        <f>ROUND(E84*F84,2)</f>
        <v>0</v>
      </c>
      <c r="H84" s="240"/>
      <c r="I84" s="241">
        <f>ROUND(E84*H84,2)</f>
        <v>0</v>
      </c>
      <c r="J84" s="240"/>
      <c r="K84" s="241">
        <f>ROUND(E84*J84,2)</f>
        <v>0</v>
      </c>
      <c r="L84" s="241">
        <v>21</v>
      </c>
      <c r="M84" s="241">
        <f>G84*(1+L84/100)</f>
        <v>0</v>
      </c>
      <c r="N84" s="239">
        <v>1E-3</v>
      </c>
      <c r="O84" s="239">
        <f>ROUND(E84*N84,2)</f>
        <v>0.01</v>
      </c>
      <c r="P84" s="239">
        <v>0</v>
      </c>
      <c r="Q84" s="239">
        <f>ROUND(E84*P84,2)</f>
        <v>0</v>
      </c>
      <c r="R84" s="241" t="s">
        <v>190</v>
      </c>
      <c r="S84" s="241" t="s">
        <v>131</v>
      </c>
      <c r="T84" s="242" t="s">
        <v>131</v>
      </c>
      <c r="U84" s="221">
        <v>0</v>
      </c>
      <c r="V84" s="221">
        <f>ROUND(E84*U84,2)</f>
        <v>0</v>
      </c>
      <c r="W84" s="221"/>
      <c r="X84" s="221" t="s">
        <v>191</v>
      </c>
      <c r="Y84" s="221" t="s">
        <v>133</v>
      </c>
      <c r="Z84" s="211"/>
      <c r="AA84" s="211"/>
      <c r="AB84" s="211"/>
      <c r="AC84" s="211"/>
      <c r="AD84" s="211"/>
      <c r="AE84" s="211"/>
      <c r="AF84" s="211"/>
      <c r="AG84" s="211" t="s">
        <v>344</v>
      </c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11"/>
      <c r="BH84" s="211"/>
    </row>
    <row r="85" spans="1:60" outlineLevel="2" x14ac:dyDescent="0.25">
      <c r="A85" s="218"/>
      <c r="B85" s="219"/>
      <c r="C85" s="250" t="s">
        <v>348</v>
      </c>
      <c r="D85" s="222"/>
      <c r="E85" s="223">
        <v>5.67</v>
      </c>
      <c r="F85" s="221"/>
      <c r="G85" s="221"/>
      <c r="H85" s="221"/>
      <c r="I85" s="221"/>
      <c r="J85" s="221"/>
      <c r="K85" s="221"/>
      <c r="L85" s="221"/>
      <c r="M85" s="221"/>
      <c r="N85" s="220"/>
      <c r="O85" s="220"/>
      <c r="P85" s="220"/>
      <c r="Q85" s="220"/>
      <c r="R85" s="221"/>
      <c r="S85" s="221"/>
      <c r="T85" s="221"/>
      <c r="U85" s="221"/>
      <c r="V85" s="221"/>
      <c r="W85" s="221"/>
      <c r="X85" s="221"/>
      <c r="Y85" s="221"/>
      <c r="Z85" s="211"/>
      <c r="AA85" s="211"/>
      <c r="AB85" s="211"/>
      <c r="AC85" s="211"/>
      <c r="AD85" s="211"/>
      <c r="AE85" s="211"/>
      <c r="AF85" s="211"/>
      <c r="AG85" s="211" t="s">
        <v>138</v>
      </c>
      <c r="AH85" s="211">
        <v>0</v>
      </c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11"/>
      <c r="BH85" s="211"/>
    </row>
    <row r="86" spans="1:60" outlineLevel="2" x14ac:dyDescent="0.25">
      <c r="A86" s="218"/>
      <c r="B86" s="219"/>
      <c r="C86" s="251"/>
      <c r="D86" s="244"/>
      <c r="E86" s="244"/>
      <c r="F86" s="244"/>
      <c r="G86" s="244"/>
      <c r="H86" s="221"/>
      <c r="I86" s="221"/>
      <c r="J86" s="221"/>
      <c r="K86" s="221"/>
      <c r="L86" s="221"/>
      <c r="M86" s="221"/>
      <c r="N86" s="220"/>
      <c r="O86" s="220"/>
      <c r="P86" s="220"/>
      <c r="Q86" s="220"/>
      <c r="R86" s="221"/>
      <c r="S86" s="221"/>
      <c r="T86" s="221"/>
      <c r="U86" s="221"/>
      <c r="V86" s="221"/>
      <c r="W86" s="221"/>
      <c r="X86" s="221"/>
      <c r="Y86" s="221"/>
      <c r="Z86" s="211"/>
      <c r="AA86" s="211"/>
      <c r="AB86" s="211"/>
      <c r="AC86" s="211"/>
      <c r="AD86" s="211"/>
      <c r="AE86" s="211"/>
      <c r="AF86" s="211"/>
      <c r="AG86" s="211" t="s">
        <v>140</v>
      </c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11"/>
      <c r="BH86" s="211"/>
    </row>
    <row r="87" spans="1:60" outlineLevel="1" x14ac:dyDescent="0.25">
      <c r="A87" s="236">
        <v>26</v>
      </c>
      <c r="B87" s="237" t="s">
        <v>349</v>
      </c>
      <c r="C87" s="248" t="s">
        <v>350</v>
      </c>
      <c r="D87" s="238" t="s">
        <v>175</v>
      </c>
      <c r="E87" s="239">
        <v>1.62</v>
      </c>
      <c r="F87" s="240"/>
      <c r="G87" s="241">
        <f>ROUND(E87*F87,2)</f>
        <v>0</v>
      </c>
      <c r="H87" s="240"/>
      <c r="I87" s="241">
        <f>ROUND(E87*H87,2)</f>
        <v>0</v>
      </c>
      <c r="J87" s="240"/>
      <c r="K87" s="241">
        <f>ROUND(E87*J87,2)</f>
        <v>0</v>
      </c>
      <c r="L87" s="241">
        <v>21</v>
      </c>
      <c r="M87" s="241">
        <f>G87*(1+L87/100)</f>
        <v>0</v>
      </c>
      <c r="N87" s="239">
        <v>1.9199999999999998E-2</v>
      </c>
      <c r="O87" s="239">
        <f>ROUND(E87*N87,2)</f>
        <v>0.03</v>
      </c>
      <c r="P87" s="239">
        <v>0</v>
      </c>
      <c r="Q87" s="239">
        <f>ROUND(E87*P87,2)</f>
        <v>0</v>
      </c>
      <c r="R87" s="241"/>
      <c r="S87" s="241" t="s">
        <v>163</v>
      </c>
      <c r="T87" s="242" t="s">
        <v>275</v>
      </c>
      <c r="U87" s="221">
        <v>0</v>
      </c>
      <c r="V87" s="221">
        <f>ROUND(E87*U87,2)</f>
        <v>0</v>
      </c>
      <c r="W87" s="221"/>
      <c r="X87" s="221" t="s">
        <v>191</v>
      </c>
      <c r="Y87" s="221" t="s">
        <v>133</v>
      </c>
      <c r="Z87" s="211"/>
      <c r="AA87" s="211"/>
      <c r="AB87" s="211"/>
      <c r="AC87" s="211"/>
      <c r="AD87" s="211"/>
      <c r="AE87" s="211"/>
      <c r="AF87" s="211"/>
      <c r="AG87" s="211" t="s">
        <v>344</v>
      </c>
      <c r="AH87" s="211"/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11"/>
      <c r="BH87" s="211"/>
    </row>
    <row r="88" spans="1:60" outlineLevel="2" x14ac:dyDescent="0.25">
      <c r="A88" s="218"/>
      <c r="B88" s="219"/>
      <c r="C88" s="250" t="s">
        <v>351</v>
      </c>
      <c r="D88" s="222"/>
      <c r="E88" s="223">
        <v>1.62</v>
      </c>
      <c r="F88" s="221"/>
      <c r="G88" s="221"/>
      <c r="H88" s="221"/>
      <c r="I88" s="221"/>
      <c r="J88" s="221"/>
      <c r="K88" s="221"/>
      <c r="L88" s="221"/>
      <c r="M88" s="221"/>
      <c r="N88" s="220"/>
      <c r="O88" s="220"/>
      <c r="P88" s="220"/>
      <c r="Q88" s="220"/>
      <c r="R88" s="221"/>
      <c r="S88" s="221"/>
      <c r="T88" s="221"/>
      <c r="U88" s="221"/>
      <c r="V88" s="221"/>
      <c r="W88" s="221"/>
      <c r="X88" s="221"/>
      <c r="Y88" s="221"/>
      <c r="Z88" s="211"/>
      <c r="AA88" s="211"/>
      <c r="AB88" s="211"/>
      <c r="AC88" s="211"/>
      <c r="AD88" s="211"/>
      <c r="AE88" s="211"/>
      <c r="AF88" s="211"/>
      <c r="AG88" s="211" t="s">
        <v>138</v>
      </c>
      <c r="AH88" s="211">
        <v>0</v>
      </c>
      <c r="AI88" s="211"/>
      <c r="AJ88" s="211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11"/>
      <c r="BH88" s="211"/>
    </row>
    <row r="89" spans="1:60" outlineLevel="2" x14ac:dyDescent="0.25">
      <c r="A89" s="218"/>
      <c r="B89" s="219"/>
      <c r="C89" s="251"/>
      <c r="D89" s="244"/>
      <c r="E89" s="244"/>
      <c r="F89" s="244"/>
      <c r="G89" s="244"/>
      <c r="H89" s="221"/>
      <c r="I89" s="221"/>
      <c r="J89" s="221"/>
      <c r="K89" s="221"/>
      <c r="L89" s="221"/>
      <c r="M89" s="221"/>
      <c r="N89" s="220"/>
      <c r="O89" s="220"/>
      <c r="P89" s="220"/>
      <c r="Q89" s="220"/>
      <c r="R89" s="221"/>
      <c r="S89" s="221"/>
      <c r="T89" s="221"/>
      <c r="U89" s="221"/>
      <c r="V89" s="221"/>
      <c r="W89" s="221"/>
      <c r="X89" s="221"/>
      <c r="Y89" s="221"/>
      <c r="Z89" s="211"/>
      <c r="AA89" s="211"/>
      <c r="AB89" s="211"/>
      <c r="AC89" s="211"/>
      <c r="AD89" s="211"/>
      <c r="AE89" s="211"/>
      <c r="AF89" s="211"/>
      <c r="AG89" s="211" t="s">
        <v>140</v>
      </c>
      <c r="AH89" s="211"/>
      <c r="AI89" s="211"/>
      <c r="AJ89" s="211"/>
      <c r="AK89" s="211"/>
      <c r="AL89" s="211"/>
      <c r="AM89" s="21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1"/>
      <c r="BG89" s="211"/>
      <c r="BH89" s="211"/>
    </row>
    <row r="90" spans="1:60" outlineLevel="1" x14ac:dyDescent="0.25">
      <c r="A90" s="236">
        <v>27</v>
      </c>
      <c r="B90" s="237" t="s">
        <v>352</v>
      </c>
      <c r="C90" s="248" t="s">
        <v>353</v>
      </c>
      <c r="D90" s="238" t="s">
        <v>154</v>
      </c>
      <c r="E90" s="239">
        <v>3.952E-2</v>
      </c>
      <c r="F90" s="240"/>
      <c r="G90" s="241">
        <f>ROUND(E90*F90,2)</f>
        <v>0</v>
      </c>
      <c r="H90" s="240"/>
      <c r="I90" s="241">
        <f>ROUND(E90*H90,2)</f>
        <v>0</v>
      </c>
      <c r="J90" s="240"/>
      <c r="K90" s="241">
        <f>ROUND(E90*J90,2)</f>
        <v>0</v>
      </c>
      <c r="L90" s="241">
        <v>21</v>
      </c>
      <c r="M90" s="241">
        <f>G90*(1+L90/100)</f>
        <v>0</v>
      </c>
      <c r="N90" s="239">
        <v>0</v>
      </c>
      <c r="O90" s="239">
        <f>ROUND(E90*N90,2)</f>
        <v>0</v>
      </c>
      <c r="P90" s="239">
        <v>0</v>
      </c>
      <c r="Q90" s="239">
        <f>ROUND(E90*P90,2)</f>
        <v>0</v>
      </c>
      <c r="R90" s="241" t="s">
        <v>327</v>
      </c>
      <c r="S90" s="241" t="s">
        <v>131</v>
      </c>
      <c r="T90" s="242" t="s">
        <v>131</v>
      </c>
      <c r="U90" s="221">
        <v>1.5980000000000001</v>
      </c>
      <c r="V90" s="221">
        <f>ROUND(E90*U90,2)</f>
        <v>0.06</v>
      </c>
      <c r="W90" s="221"/>
      <c r="X90" s="221" t="s">
        <v>246</v>
      </c>
      <c r="Y90" s="221" t="s">
        <v>133</v>
      </c>
      <c r="Z90" s="211"/>
      <c r="AA90" s="211"/>
      <c r="AB90" s="211"/>
      <c r="AC90" s="211"/>
      <c r="AD90" s="211"/>
      <c r="AE90" s="211"/>
      <c r="AF90" s="211"/>
      <c r="AG90" s="211" t="s">
        <v>247</v>
      </c>
      <c r="AH90" s="211"/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1"/>
      <c r="BC90" s="211"/>
      <c r="BD90" s="211"/>
      <c r="BE90" s="211"/>
      <c r="BF90" s="211"/>
      <c r="BG90" s="211"/>
      <c r="BH90" s="211"/>
    </row>
    <row r="91" spans="1:60" outlineLevel="2" x14ac:dyDescent="0.25">
      <c r="A91" s="218"/>
      <c r="B91" s="219"/>
      <c r="C91" s="249" t="s">
        <v>271</v>
      </c>
      <c r="D91" s="243"/>
      <c r="E91" s="243"/>
      <c r="F91" s="243"/>
      <c r="G91" s="243"/>
      <c r="H91" s="221"/>
      <c r="I91" s="221"/>
      <c r="J91" s="221"/>
      <c r="K91" s="221"/>
      <c r="L91" s="221"/>
      <c r="M91" s="221"/>
      <c r="N91" s="220"/>
      <c r="O91" s="220"/>
      <c r="P91" s="220"/>
      <c r="Q91" s="220"/>
      <c r="R91" s="221"/>
      <c r="S91" s="221"/>
      <c r="T91" s="221"/>
      <c r="U91" s="221"/>
      <c r="V91" s="221"/>
      <c r="W91" s="221"/>
      <c r="X91" s="221"/>
      <c r="Y91" s="221"/>
      <c r="Z91" s="211"/>
      <c r="AA91" s="211"/>
      <c r="AB91" s="211"/>
      <c r="AC91" s="211"/>
      <c r="AD91" s="211"/>
      <c r="AE91" s="211"/>
      <c r="AF91" s="211"/>
      <c r="AG91" s="211" t="s">
        <v>136</v>
      </c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1"/>
      <c r="BH91" s="211"/>
    </row>
    <row r="92" spans="1:60" outlineLevel="2" x14ac:dyDescent="0.25">
      <c r="A92" s="218"/>
      <c r="B92" s="219"/>
      <c r="C92" s="251"/>
      <c r="D92" s="244"/>
      <c r="E92" s="244"/>
      <c r="F92" s="244"/>
      <c r="G92" s="244"/>
      <c r="H92" s="221"/>
      <c r="I92" s="221"/>
      <c r="J92" s="221"/>
      <c r="K92" s="221"/>
      <c r="L92" s="221"/>
      <c r="M92" s="221"/>
      <c r="N92" s="220"/>
      <c r="O92" s="220"/>
      <c r="P92" s="220"/>
      <c r="Q92" s="220"/>
      <c r="R92" s="221"/>
      <c r="S92" s="221"/>
      <c r="T92" s="221"/>
      <c r="U92" s="221"/>
      <c r="V92" s="221"/>
      <c r="W92" s="221"/>
      <c r="X92" s="221"/>
      <c r="Y92" s="221"/>
      <c r="Z92" s="211"/>
      <c r="AA92" s="211"/>
      <c r="AB92" s="211"/>
      <c r="AC92" s="211"/>
      <c r="AD92" s="211"/>
      <c r="AE92" s="211"/>
      <c r="AF92" s="211"/>
      <c r="AG92" s="211" t="s">
        <v>140</v>
      </c>
      <c r="AH92" s="211"/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211"/>
      <c r="BH92" s="211"/>
    </row>
    <row r="93" spans="1:60" ht="13" x14ac:dyDescent="0.25">
      <c r="A93" s="229" t="s">
        <v>125</v>
      </c>
      <c r="B93" s="230" t="s">
        <v>94</v>
      </c>
      <c r="C93" s="247" t="s">
        <v>95</v>
      </c>
      <c r="D93" s="231"/>
      <c r="E93" s="232"/>
      <c r="F93" s="233"/>
      <c r="G93" s="233">
        <f>SUMIF(AG94:AG123,"&lt;&gt;NOR",G94:G123)</f>
        <v>0</v>
      </c>
      <c r="H93" s="233"/>
      <c r="I93" s="233">
        <f>SUM(I94:I123)</f>
        <v>0</v>
      </c>
      <c r="J93" s="233"/>
      <c r="K93" s="233">
        <f>SUM(K94:K123)</f>
        <v>0</v>
      </c>
      <c r="L93" s="233"/>
      <c r="M93" s="233">
        <f>SUM(M94:M123)</f>
        <v>0</v>
      </c>
      <c r="N93" s="232"/>
      <c r="O93" s="232">
        <f>SUM(O94:O123)</f>
        <v>0.81</v>
      </c>
      <c r="P93" s="232"/>
      <c r="Q93" s="232">
        <f>SUM(Q94:Q123)</f>
        <v>0</v>
      </c>
      <c r="R93" s="233"/>
      <c r="S93" s="233"/>
      <c r="T93" s="234"/>
      <c r="U93" s="228"/>
      <c r="V93" s="228">
        <f>SUM(V94:V123)</f>
        <v>42.39</v>
      </c>
      <c r="W93" s="228"/>
      <c r="X93" s="228"/>
      <c r="Y93" s="228"/>
      <c r="AG93" t="s">
        <v>126</v>
      </c>
    </row>
    <row r="94" spans="1:60" outlineLevel="1" x14ac:dyDescent="0.25">
      <c r="A94" s="236">
        <v>28</v>
      </c>
      <c r="B94" s="237" t="s">
        <v>354</v>
      </c>
      <c r="C94" s="248" t="s">
        <v>355</v>
      </c>
      <c r="D94" s="238" t="s">
        <v>175</v>
      </c>
      <c r="E94" s="239">
        <v>28.5</v>
      </c>
      <c r="F94" s="240"/>
      <c r="G94" s="241">
        <f>ROUND(E94*F94,2)</f>
        <v>0</v>
      </c>
      <c r="H94" s="240"/>
      <c r="I94" s="241">
        <f>ROUND(E94*H94,2)</f>
        <v>0</v>
      </c>
      <c r="J94" s="240"/>
      <c r="K94" s="241">
        <f>ROUND(E94*J94,2)</f>
        <v>0</v>
      </c>
      <c r="L94" s="241">
        <v>21</v>
      </c>
      <c r="M94" s="241">
        <f>G94*(1+L94/100)</f>
        <v>0</v>
      </c>
      <c r="N94" s="239">
        <v>0</v>
      </c>
      <c r="O94" s="239">
        <f>ROUND(E94*N94,2)</f>
        <v>0</v>
      </c>
      <c r="P94" s="239">
        <v>0</v>
      </c>
      <c r="Q94" s="239">
        <f>ROUND(E94*P94,2)</f>
        <v>0</v>
      </c>
      <c r="R94" s="241" t="s">
        <v>327</v>
      </c>
      <c r="S94" s="241" t="s">
        <v>131</v>
      </c>
      <c r="T94" s="242" t="s">
        <v>131</v>
      </c>
      <c r="U94" s="221">
        <v>0.05</v>
      </c>
      <c r="V94" s="221">
        <f>ROUND(E94*U94,2)</f>
        <v>1.43</v>
      </c>
      <c r="W94" s="221"/>
      <c r="X94" s="221" t="s">
        <v>132</v>
      </c>
      <c r="Y94" s="221" t="s">
        <v>133</v>
      </c>
      <c r="Z94" s="211"/>
      <c r="AA94" s="211"/>
      <c r="AB94" s="211"/>
      <c r="AC94" s="211"/>
      <c r="AD94" s="211"/>
      <c r="AE94" s="211"/>
      <c r="AF94" s="211"/>
      <c r="AG94" s="211" t="s">
        <v>328</v>
      </c>
      <c r="AH94" s="211"/>
      <c r="AI94" s="211"/>
      <c r="AJ94" s="211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11"/>
      <c r="BH94" s="211"/>
    </row>
    <row r="95" spans="1:60" outlineLevel="2" x14ac:dyDescent="0.25">
      <c r="A95" s="218"/>
      <c r="B95" s="219"/>
      <c r="C95" s="250" t="s">
        <v>294</v>
      </c>
      <c r="D95" s="222"/>
      <c r="E95" s="223">
        <v>28.5</v>
      </c>
      <c r="F95" s="221"/>
      <c r="G95" s="221"/>
      <c r="H95" s="221"/>
      <c r="I95" s="221"/>
      <c r="J95" s="221"/>
      <c r="K95" s="221"/>
      <c r="L95" s="221"/>
      <c r="M95" s="221"/>
      <c r="N95" s="220"/>
      <c r="O95" s="220"/>
      <c r="P95" s="220"/>
      <c r="Q95" s="220"/>
      <c r="R95" s="221"/>
      <c r="S95" s="221"/>
      <c r="T95" s="221"/>
      <c r="U95" s="221"/>
      <c r="V95" s="221"/>
      <c r="W95" s="221"/>
      <c r="X95" s="221"/>
      <c r="Y95" s="221"/>
      <c r="Z95" s="211"/>
      <c r="AA95" s="211"/>
      <c r="AB95" s="211"/>
      <c r="AC95" s="211"/>
      <c r="AD95" s="211"/>
      <c r="AE95" s="211"/>
      <c r="AF95" s="211"/>
      <c r="AG95" s="211" t="s">
        <v>138</v>
      </c>
      <c r="AH95" s="211">
        <v>0</v>
      </c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1"/>
      <c r="BD95" s="211"/>
      <c r="BE95" s="211"/>
      <c r="BF95" s="211"/>
      <c r="BG95" s="211"/>
      <c r="BH95" s="211"/>
    </row>
    <row r="96" spans="1:60" outlineLevel="2" x14ac:dyDescent="0.25">
      <c r="A96" s="218"/>
      <c r="B96" s="219"/>
      <c r="C96" s="251"/>
      <c r="D96" s="244"/>
      <c r="E96" s="244"/>
      <c r="F96" s="244"/>
      <c r="G96" s="244"/>
      <c r="H96" s="221"/>
      <c r="I96" s="221"/>
      <c r="J96" s="221"/>
      <c r="K96" s="221"/>
      <c r="L96" s="221"/>
      <c r="M96" s="221"/>
      <c r="N96" s="220"/>
      <c r="O96" s="220"/>
      <c r="P96" s="220"/>
      <c r="Q96" s="220"/>
      <c r="R96" s="221"/>
      <c r="S96" s="221"/>
      <c r="T96" s="221"/>
      <c r="U96" s="221"/>
      <c r="V96" s="221"/>
      <c r="W96" s="221"/>
      <c r="X96" s="221"/>
      <c r="Y96" s="221"/>
      <c r="Z96" s="211"/>
      <c r="AA96" s="211"/>
      <c r="AB96" s="211"/>
      <c r="AC96" s="211"/>
      <c r="AD96" s="211"/>
      <c r="AE96" s="211"/>
      <c r="AF96" s="211"/>
      <c r="AG96" s="211" t="s">
        <v>140</v>
      </c>
      <c r="AH96" s="211"/>
      <c r="AI96" s="211"/>
      <c r="AJ96" s="211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11"/>
      <c r="BH96" s="211"/>
    </row>
    <row r="97" spans="1:60" outlineLevel="1" x14ac:dyDescent="0.25">
      <c r="A97" s="236">
        <v>29</v>
      </c>
      <c r="B97" s="237" t="s">
        <v>356</v>
      </c>
      <c r="C97" s="248" t="s">
        <v>357</v>
      </c>
      <c r="D97" s="238" t="s">
        <v>358</v>
      </c>
      <c r="E97" s="239">
        <v>10</v>
      </c>
      <c r="F97" s="240"/>
      <c r="G97" s="241">
        <f>ROUND(E97*F97,2)</f>
        <v>0</v>
      </c>
      <c r="H97" s="240"/>
      <c r="I97" s="241">
        <f>ROUND(E97*H97,2)</f>
        <v>0</v>
      </c>
      <c r="J97" s="240"/>
      <c r="K97" s="241">
        <f>ROUND(E97*J97,2)</f>
        <v>0</v>
      </c>
      <c r="L97" s="241">
        <v>21</v>
      </c>
      <c r="M97" s="241">
        <f>G97*(1+L97/100)</f>
        <v>0</v>
      </c>
      <c r="N97" s="239">
        <v>0</v>
      </c>
      <c r="O97" s="239">
        <f>ROUND(E97*N97,2)</f>
        <v>0</v>
      </c>
      <c r="P97" s="239">
        <v>0</v>
      </c>
      <c r="Q97" s="239">
        <f>ROUND(E97*P97,2)</f>
        <v>0</v>
      </c>
      <c r="R97" s="241" t="s">
        <v>327</v>
      </c>
      <c r="S97" s="241" t="s">
        <v>131</v>
      </c>
      <c r="T97" s="242" t="s">
        <v>131</v>
      </c>
      <c r="U97" s="221">
        <v>0.1</v>
      </c>
      <c r="V97" s="221">
        <f>ROUND(E97*U97,2)</f>
        <v>1</v>
      </c>
      <c r="W97" s="221"/>
      <c r="X97" s="221" t="s">
        <v>132</v>
      </c>
      <c r="Y97" s="221" t="s">
        <v>133</v>
      </c>
      <c r="Z97" s="211"/>
      <c r="AA97" s="211"/>
      <c r="AB97" s="211"/>
      <c r="AC97" s="211"/>
      <c r="AD97" s="211"/>
      <c r="AE97" s="211"/>
      <c r="AF97" s="211"/>
      <c r="AG97" s="211" t="s">
        <v>328</v>
      </c>
      <c r="AH97" s="211"/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11"/>
      <c r="BH97" s="211"/>
    </row>
    <row r="98" spans="1:60" outlineLevel="2" x14ac:dyDescent="0.25">
      <c r="A98" s="218"/>
      <c r="B98" s="219"/>
      <c r="C98" s="255"/>
      <c r="D98" s="246"/>
      <c r="E98" s="246"/>
      <c r="F98" s="246"/>
      <c r="G98" s="246"/>
      <c r="H98" s="221"/>
      <c r="I98" s="221"/>
      <c r="J98" s="221"/>
      <c r="K98" s="221"/>
      <c r="L98" s="221"/>
      <c r="M98" s="221"/>
      <c r="N98" s="220"/>
      <c r="O98" s="220"/>
      <c r="P98" s="220"/>
      <c r="Q98" s="220"/>
      <c r="R98" s="221"/>
      <c r="S98" s="221"/>
      <c r="T98" s="221"/>
      <c r="U98" s="221"/>
      <c r="V98" s="221"/>
      <c r="W98" s="221"/>
      <c r="X98" s="221"/>
      <c r="Y98" s="221"/>
      <c r="Z98" s="211"/>
      <c r="AA98" s="211"/>
      <c r="AB98" s="211"/>
      <c r="AC98" s="211"/>
      <c r="AD98" s="211"/>
      <c r="AE98" s="211"/>
      <c r="AF98" s="211"/>
      <c r="AG98" s="211" t="s">
        <v>140</v>
      </c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11"/>
      <c r="BH98" s="211"/>
    </row>
    <row r="99" spans="1:60" outlineLevel="1" x14ac:dyDescent="0.25">
      <c r="A99" s="236">
        <v>30</v>
      </c>
      <c r="B99" s="237" t="s">
        <v>359</v>
      </c>
      <c r="C99" s="248" t="s">
        <v>360</v>
      </c>
      <c r="D99" s="238" t="s">
        <v>358</v>
      </c>
      <c r="E99" s="239">
        <v>4</v>
      </c>
      <c r="F99" s="240"/>
      <c r="G99" s="241">
        <f>ROUND(E99*F99,2)</f>
        <v>0</v>
      </c>
      <c r="H99" s="240"/>
      <c r="I99" s="241">
        <f>ROUND(E99*H99,2)</f>
        <v>0</v>
      </c>
      <c r="J99" s="240"/>
      <c r="K99" s="241">
        <f>ROUND(E99*J99,2)</f>
        <v>0</v>
      </c>
      <c r="L99" s="241">
        <v>21</v>
      </c>
      <c r="M99" s="241">
        <f>G99*(1+L99/100)</f>
        <v>0</v>
      </c>
      <c r="N99" s="239">
        <v>0</v>
      </c>
      <c r="O99" s="239">
        <f>ROUND(E99*N99,2)</f>
        <v>0</v>
      </c>
      <c r="P99" s="239">
        <v>0</v>
      </c>
      <c r="Q99" s="239">
        <f>ROUND(E99*P99,2)</f>
        <v>0</v>
      </c>
      <c r="R99" s="241" t="s">
        <v>327</v>
      </c>
      <c r="S99" s="241" t="s">
        <v>131</v>
      </c>
      <c r="T99" s="242" t="s">
        <v>131</v>
      </c>
      <c r="U99" s="221">
        <v>0.11</v>
      </c>
      <c r="V99" s="221">
        <f>ROUND(E99*U99,2)</f>
        <v>0.44</v>
      </c>
      <c r="W99" s="221"/>
      <c r="X99" s="221" t="s">
        <v>132</v>
      </c>
      <c r="Y99" s="221" t="s">
        <v>133</v>
      </c>
      <c r="Z99" s="211"/>
      <c r="AA99" s="211"/>
      <c r="AB99" s="211"/>
      <c r="AC99" s="211"/>
      <c r="AD99" s="211"/>
      <c r="AE99" s="211"/>
      <c r="AF99" s="211"/>
      <c r="AG99" s="211" t="s">
        <v>328</v>
      </c>
      <c r="AH99" s="211"/>
      <c r="AI99" s="211"/>
      <c r="AJ99" s="211"/>
      <c r="AK99" s="211"/>
      <c r="AL99" s="211"/>
      <c r="AM99" s="21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11"/>
      <c r="BH99" s="211"/>
    </row>
    <row r="100" spans="1:60" outlineLevel="2" x14ac:dyDescent="0.25">
      <c r="A100" s="218"/>
      <c r="B100" s="219"/>
      <c r="C100" s="255"/>
      <c r="D100" s="246"/>
      <c r="E100" s="246"/>
      <c r="F100" s="246"/>
      <c r="G100" s="246"/>
      <c r="H100" s="221"/>
      <c r="I100" s="221"/>
      <c r="J100" s="221"/>
      <c r="K100" s="221"/>
      <c r="L100" s="221"/>
      <c r="M100" s="221"/>
      <c r="N100" s="220"/>
      <c r="O100" s="220"/>
      <c r="P100" s="220"/>
      <c r="Q100" s="220"/>
      <c r="R100" s="221"/>
      <c r="S100" s="221"/>
      <c r="T100" s="221"/>
      <c r="U100" s="221"/>
      <c r="V100" s="221"/>
      <c r="W100" s="221"/>
      <c r="X100" s="221"/>
      <c r="Y100" s="221"/>
      <c r="Z100" s="211"/>
      <c r="AA100" s="211"/>
      <c r="AB100" s="211"/>
      <c r="AC100" s="211"/>
      <c r="AD100" s="211"/>
      <c r="AE100" s="211"/>
      <c r="AF100" s="211"/>
      <c r="AG100" s="211" t="s">
        <v>140</v>
      </c>
      <c r="AH100" s="211"/>
      <c r="AI100" s="211"/>
      <c r="AJ100" s="211"/>
      <c r="AK100" s="211"/>
      <c r="AL100" s="211"/>
      <c r="AM100" s="21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11"/>
      <c r="BH100" s="211"/>
    </row>
    <row r="101" spans="1:60" outlineLevel="1" x14ac:dyDescent="0.25">
      <c r="A101" s="236">
        <v>31</v>
      </c>
      <c r="B101" s="237" t="s">
        <v>361</v>
      </c>
      <c r="C101" s="248" t="s">
        <v>362</v>
      </c>
      <c r="D101" s="238" t="s">
        <v>170</v>
      </c>
      <c r="E101" s="239">
        <v>20</v>
      </c>
      <c r="F101" s="240"/>
      <c r="G101" s="241">
        <f>ROUND(E101*F101,2)</f>
        <v>0</v>
      </c>
      <c r="H101" s="240"/>
      <c r="I101" s="241">
        <f>ROUND(E101*H101,2)</f>
        <v>0</v>
      </c>
      <c r="J101" s="240"/>
      <c r="K101" s="241">
        <f>ROUND(E101*J101,2)</f>
        <v>0</v>
      </c>
      <c r="L101" s="241">
        <v>21</v>
      </c>
      <c r="M101" s="241">
        <f>G101*(1+L101/100)</f>
        <v>0</v>
      </c>
      <c r="N101" s="239">
        <v>0</v>
      </c>
      <c r="O101" s="239">
        <f>ROUND(E101*N101,2)</f>
        <v>0</v>
      </c>
      <c r="P101" s="239">
        <v>0</v>
      </c>
      <c r="Q101" s="239">
        <f>ROUND(E101*P101,2)</f>
        <v>0</v>
      </c>
      <c r="R101" s="241" t="s">
        <v>327</v>
      </c>
      <c r="S101" s="241" t="s">
        <v>131</v>
      </c>
      <c r="T101" s="242" t="s">
        <v>131</v>
      </c>
      <c r="U101" s="221">
        <v>0.13</v>
      </c>
      <c r="V101" s="221">
        <f>ROUND(E101*U101,2)</f>
        <v>2.6</v>
      </c>
      <c r="W101" s="221"/>
      <c r="X101" s="221" t="s">
        <v>132</v>
      </c>
      <c r="Y101" s="221" t="s">
        <v>133</v>
      </c>
      <c r="Z101" s="211"/>
      <c r="AA101" s="211"/>
      <c r="AB101" s="211"/>
      <c r="AC101" s="211"/>
      <c r="AD101" s="211"/>
      <c r="AE101" s="211"/>
      <c r="AF101" s="211"/>
      <c r="AG101" s="211" t="s">
        <v>328</v>
      </c>
      <c r="AH101" s="211"/>
      <c r="AI101" s="211"/>
      <c r="AJ101" s="211"/>
      <c r="AK101" s="211"/>
      <c r="AL101" s="211"/>
      <c r="AM101" s="211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11"/>
      <c r="BH101" s="211"/>
    </row>
    <row r="102" spans="1:60" outlineLevel="2" x14ac:dyDescent="0.25">
      <c r="A102" s="218"/>
      <c r="B102" s="219"/>
      <c r="C102" s="255"/>
      <c r="D102" s="246"/>
      <c r="E102" s="246"/>
      <c r="F102" s="246"/>
      <c r="G102" s="246"/>
      <c r="H102" s="221"/>
      <c r="I102" s="221"/>
      <c r="J102" s="221"/>
      <c r="K102" s="221"/>
      <c r="L102" s="221"/>
      <c r="M102" s="221"/>
      <c r="N102" s="220"/>
      <c r="O102" s="220"/>
      <c r="P102" s="220"/>
      <c r="Q102" s="220"/>
      <c r="R102" s="221"/>
      <c r="S102" s="221"/>
      <c r="T102" s="221"/>
      <c r="U102" s="221"/>
      <c r="V102" s="221"/>
      <c r="W102" s="221"/>
      <c r="X102" s="221"/>
      <c r="Y102" s="221"/>
      <c r="Z102" s="211"/>
      <c r="AA102" s="211"/>
      <c r="AB102" s="211"/>
      <c r="AC102" s="211"/>
      <c r="AD102" s="211"/>
      <c r="AE102" s="211"/>
      <c r="AF102" s="211"/>
      <c r="AG102" s="211" t="s">
        <v>140</v>
      </c>
      <c r="AH102" s="211"/>
      <c r="AI102" s="211"/>
      <c r="AJ102" s="211"/>
      <c r="AK102" s="211"/>
      <c r="AL102" s="211"/>
      <c r="AM102" s="211"/>
      <c r="AN102" s="211"/>
      <c r="AO102" s="211"/>
      <c r="AP102" s="211"/>
      <c r="AQ102" s="211"/>
      <c r="AR102" s="211"/>
      <c r="AS102" s="211"/>
      <c r="AT102" s="211"/>
      <c r="AU102" s="211"/>
      <c r="AV102" s="211"/>
      <c r="AW102" s="211"/>
      <c r="AX102" s="211"/>
      <c r="AY102" s="211"/>
      <c r="AZ102" s="211"/>
      <c r="BA102" s="211"/>
      <c r="BB102" s="211"/>
      <c r="BC102" s="211"/>
      <c r="BD102" s="211"/>
      <c r="BE102" s="211"/>
      <c r="BF102" s="211"/>
      <c r="BG102" s="211"/>
      <c r="BH102" s="211"/>
    </row>
    <row r="103" spans="1:60" outlineLevel="1" x14ac:dyDescent="0.25">
      <c r="A103" s="236">
        <v>32</v>
      </c>
      <c r="B103" s="237" t="s">
        <v>363</v>
      </c>
      <c r="C103" s="248" t="s">
        <v>364</v>
      </c>
      <c r="D103" s="238" t="s">
        <v>175</v>
      </c>
      <c r="E103" s="239">
        <v>28.5</v>
      </c>
      <c r="F103" s="240"/>
      <c r="G103" s="241">
        <f>ROUND(E103*F103,2)</f>
        <v>0</v>
      </c>
      <c r="H103" s="240"/>
      <c r="I103" s="241">
        <f>ROUND(E103*H103,2)</f>
        <v>0</v>
      </c>
      <c r="J103" s="240"/>
      <c r="K103" s="241">
        <f>ROUND(E103*J103,2)</f>
        <v>0</v>
      </c>
      <c r="L103" s="241">
        <v>21</v>
      </c>
      <c r="M103" s="241">
        <f>G103*(1+L103/100)</f>
        <v>0</v>
      </c>
      <c r="N103" s="239">
        <v>0</v>
      </c>
      <c r="O103" s="239">
        <f>ROUND(E103*N103,2)</f>
        <v>0</v>
      </c>
      <c r="P103" s="239">
        <v>0</v>
      </c>
      <c r="Q103" s="239">
        <f>ROUND(E103*P103,2)</f>
        <v>0</v>
      </c>
      <c r="R103" s="241" t="s">
        <v>327</v>
      </c>
      <c r="S103" s="241" t="s">
        <v>131</v>
      </c>
      <c r="T103" s="242" t="s">
        <v>131</v>
      </c>
      <c r="U103" s="221">
        <v>1.25</v>
      </c>
      <c r="V103" s="221">
        <f>ROUND(E103*U103,2)</f>
        <v>35.630000000000003</v>
      </c>
      <c r="W103" s="221"/>
      <c r="X103" s="221" t="s">
        <v>132</v>
      </c>
      <c r="Y103" s="221" t="s">
        <v>133</v>
      </c>
      <c r="Z103" s="211"/>
      <c r="AA103" s="211"/>
      <c r="AB103" s="211"/>
      <c r="AC103" s="211"/>
      <c r="AD103" s="211"/>
      <c r="AE103" s="211"/>
      <c r="AF103" s="211"/>
      <c r="AG103" s="211" t="s">
        <v>328</v>
      </c>
      <c r="AH103" s="211"/>
      <c r="AI103" s="211"/>
      <c r="AJ103" s="211"/>
      <c r="AK103" s="211"/>
      <c r="AL103" s="211"/>
      <c r="AM103" s="211"/>
      <c r="AN103" s="211"/>
      <c r="AO103" s="211"/>
      <c r="AP103" s="211"/>
      <c r="AQ103" s="211"/>
      <c r="AR103" s="211"/>
      <c r="AS103" s="211"/>
      <c r="AT103" s="211"/>
      <c r="AU103" s="211"/>
      <c r="AV103" s="211"/>
      <c r="AW103" s="211"/>
      <c r="AX103" s="211"/>
      <c r="AY103" s="211"/>
      <c r="AZ103" s="211"/>
      <c r="BA103" s="211"/>
      <c r="BB103" s="211"/>
      <c r="BC103" s="211"/>
      <c r="BD103" s="211"/>
      <c r="BE103" s="211"/>
      <c r="BF103" s="211"/>
      <c r="BG103" s="211"/>
      <c r="BH103" s="211"/>
    </row>
    <row r="104" spans="1:60" outlineLevel="2" x14ac:dyDescent="0.25">
      <c r="A104" s="218"/>
      <c r="B104" s="219"/>
      <c r="C104" s="249" t="s">
        <v>365</v>
      </c>
      <c r="D104" s="243"/>
      <c r="E104" s="243"/>
      <c r="F104" s="243"/>
      <c r="G104" s="243"/>
      <c r="H104" s="221"/>
      <c r="I104" s="221"/>
      <c r="J104" s="221"/>
      <c r="K104" s="221"/>
      <c r="L104" s="221"/>
      <c r="M104" s="221"/>
      <c r="N104" s="220"/>
      <c r="O104" s="220"/>
      <c r="P104" s="220"/>
      <c r="Q104" s="220"/>
      <c r="R104" s="221"/>
      <c r="S104" s="221"/>
      <c r="T104" s="221"/>
      <c r="U104" s="221"/>
      <c r="V104" s="221"/>
      <c r="W104" s="221"/>
      <c r="X104" s="221"/>
      <c r="Y104" s="221"/>
      <c r="Z104" s="211"/>
      <c r="AA104" s="211"/>
      <c r="AB104" s="211"/>
      <c r="AC104" s="211"/>
      <c r="AD104" s="211"/>
      <c r="AE104" s="211"/>
      <c r="AF104" s="211"/>
      <c r="AG104" s="211" t="s">
        <v>136</v>
      </c>
      <c r="AH104" s="211"/>
      <c r="AI104" s="211"/>
      <c r="AJ104" s="211"/>
      <c r="AK104" s="211"/>
      <c r="AL104" s="211"/>
      <c r="AM104" s="211"/>
      <c r="AN104" s="211"/>
      <c r="AO104" s="211"/>
      <c r="AP104" s="211"/>
      <c r="AQ104" s="211"/>
      <c r="AR104" s="211"/>
      <c r="AS104" s="211"/>
      <c r="AT104" s="211"/>
      <c r="AU104" s="211"/>
      <c r="AV104" s="211"/>
      <c r="AW104" s="211"/>
      <c r="AX104" s="211"/>
      <c r="AY104" s="211"/>
      <c r="AZ104" s="211"/>
      <c r="BA104" s="211"/>
      <c r="BB104" s="211"/>
      <c r="BC104" s="211"/>
      <c r="BD104" s="211"/>
      <c r="BE104" s="211"/>
      <c r="BF104" s="211"/>
      <c r="BG104" s="211"/>
      <c r="BH104" s="211"/>
    </row>
    <row r="105" spans="1:60" outlineLevel="2" x14ac:dyDescent="0.25">
      <c r="A105" s="218"/>
      <c r="B105" s="219"/>
      <c r="C105" s="250" t="s">
        <v>294</v>
      </c>
      <c r="D105" s="222"/>
      <c r="E105" s="223">
        <v>28.5</v>
      </c>
      <c r="F105" s="221"/>
      <c r="G105" s="221"/>
      <c r="H105" s="221"/>
      <c r="I105" s="221"/>
      <c r="J105" s="221"/>
      <c r="K105" s="221"/>
      <c r="L105" s="221"/>
      <c r="M105" s="221"/>
      <c r="N105" s="220"/>
      <c r="O105" s="220"/>
      <c r="P105" s="220"/>
      <c r="Q105" s="220"/>
      <c r="R105" s="221"/>
      <c r="S105" s="221"/>
      <c r="T105" s="221"/>
      <c r="U105" s="221"/>
      <c r="V105" s="221"/>
      <c r="W105" s="221"/>
      <c r="X105" s="221"/>
      <c r="Y105" s="221"/>
      <c r="Z105" s="211"/>
      <c r="AA105" s="211"/>
      <c r="AB105" s="211"/>
      <c r="AC105" s="211"/>
      <c r="AD105" s="211"/>
      <c r="AE105" s="211"/>
      <c r="AF105" s="211"/>
      <c r="AG105" s="211" t="s">
        <v>138</v>
      </c>
      <c r="AH105" s="211">
        <v>0</v>
      </c>
      <c r="AI105" s="211"/>
      <c r="AJ105" s="211"/>
      <c r="AK105" s="211"/>
      <c r="AL105" s="211"/>
      <c r="AM105" s="211"/>
      <c r="AN105" s="211"/>
      <c r="AO105" s="211"/>
      <c r="AP105" s="211"/>
      <c r="AQ105" s="211"/>
      <c r="AR105" s="211"/>
      <c r="AS105" s="211"/>
      <c r="AT105" s="211"/>
      <c r="AU105" s="211"/>
      <c r="AV105" s="211"/>
      <c r="AW105" s="211"/>
      <c r="AX105" s="211"/>
      <c r="AY105" s="211"/>
      <c r="AZ105" s="211"/>
      <c r="BA105" s="211"/>
      <c r="BB105" s="211"/>
      <c r="BC105" s="211"/>
      <c r="BD105" s="211"/>
      <c r="BE105" s="211"/>
      <c r="BF105" s="211"/>
      <c r="BG105" s="211"/>
      <c r="BH105" s="211"/>
    </row>
    <row r="106" spans="1:60" outlineLevel="2" x14ac:dyDescent="0.25">
      <c r="A106" s="218"/>
      <c r="B106" s="219"/>
      <c r="C106" s="251"/>
      <c r="D106" s="244"/>
      <c r="E106" s="244"/>
      <c r="F106" s="244"/>
      <c r="G106" s="244"/>
      <c r="H106" s="221"/>
      <c r="I106" s="221"/>
      <c r="J106" s="221"/>
      <c r="K106" s="221"/>
      <c r="L106" s="221"/>
      <c r="M106" s="221"/>
      <c r="N106" s="220"/>
      <c r="O106" s="220"/>
      <c r="P106" s="220"/>
      <c r="Q106" s="220"/>
      <c r="R106" s="221"/>
      <c r="S106" s="221"/>
      <c r="T106" s="221"/>
      <c r="U106" s="221"/>
      <c r="V106" s="221"/>
      <c r="W106" s="221"/>
      <c r="X106" s="221"/>
      <c r="Y106" s="221"/>
      <c r="Z106" s="211"/>
      <c r="AA106" s="211"/>
      <c r="AB106" s="211"/>
      <c r="AC106" s="211"/>
      <c r="AD106" s="211"/>
      <c r="AE106" s="211"/>
      <c r="AF106" s="211"/>
      <c r="AG106" s="211" t="s">
        <v>140</v>
      </c>
      <c r="AH106" s="211"/>
      <c r="AI106" s="211"/>
      <c r="AJ106" s="211"/>
      <c r="AK106" s="211"/>
      <c r="AL106" s="211"/>
      <c r="AM106" s="211"/>
      <c r="AN106" s="211"/>
      <c r="AO106" s="211"/>
      <c r="AP106" s="211"/>
      <c r="AQ106" s="211"/>
      <c r="AR106" s="211"/>
      <c r="AS106" s="211"/>
      <c r="AT106" s="211"/>
      <c r="AU106" s="211"/>
      <c r="AV106" s="211"/>
      <c r="AW106" s="211"/>
      <c r="AX106" s="211"/>
      <c r="AY106" s="211"/>
      <c r="AZ106" s="211"/>
      <c r="BA106" s="211"/>
      <c r="BB106" s="211"/>
      <c r="BC106" s="211"/>
      <c r="BD106" s="211"/>
      <c r="BE106" s="211"/>
      <c r="BF106" s="211"/>
      <c r="BG106" s="211"/>
      <c r="BH106" s="211"/>
    </row>
    <row r="107" spans="1:60" ht="20" outlineLevel="1" x14ac:dyDescent="0.25">
      <c r="A107" s="236">
        <v>33</v>
      </c>
      <c r="B107" s="237" t="s">
        <v>366</v>
      </c>
      <c r="C107" s="248" t="s">
        <v>367</v>
      </c>
      <c r="D107" s="238" t="s">
        <v>175</v>
      </c>
      <c r="E107" s="239">
        <v>28.5</v>
      </c>
      <c r="F107" s="240"/>
      <c r="G107" s="241">
        <f>ROUND(E107*F107,2)</f>
        <v>0</v>
      </c>
      <c r="H107" s="240"/>
      <c r="I107" s="241">
        <f>ROUND(E107*H107,2)</f>
        <v>0</v>
      </c>
      <c r="J107" s="240"/>
      <c r="K107" s="241">
        <f>ROUND(E107*J107,2)</f>
        <v>0</v>
      </c>
      <c r="L107" s="241">
        <v>21</v>
      </c>
      <c r="M107" s="241">
        <f>G107*(1+L107/100)</f>
        <v>0</v>
      </c>
      <c r="N107" s="239">
        <v>4.0000000000000002E-4</v>
      </c>
      <c r="O107" s="239">
        <f>ROUND(E107*N107,2)</f>
        <v>0.01</v>
      </c>
      <c r="P107" s="239">
        <v>0</v>
      </c>
      <c r="Q107" s="239">
        <f>ROUND(E107*P107,2)</f>
        <v>0</v>
      </c>
      <c r="R107" s="241" t="s">
        <v>327</v>
      </c>
      <c r="S107" s="241" t="s">
        <v>131</v>
      </c>
      <c r="T107" s="242" t="s">
        <v>131</v>
      </c>
      <c r="U107" s="221">
        <v>0</v>
      </c>
      <c r="V107" s="221">
        <f>ROUND(E107*U107,2)</f>
        <v>0</v>
      </c>
      <c r="W107" s="221"/>
      <c r="X107" s="221" t="s">
        <v>132</v>
      </c>
      <c r="Y107" s="221" t="s">
        <v>133</v>
      </c>
      <c r="Z107" s="211"/>
      <c r="AA107" s="211"/>
      <c r="AB107" s="211"/>
      <c r="AC107" s="211"/>
      <c r="AD107" s="211"/>
      <c r="AE107" s="211"/>
      <c r="AF107" s="211"/>
      <c r="AG107" s="211" t="s">
        <v>328</v>
      </c>
      <c r="AH107" s="211"/>
      <c r="AI107" s="211"/>
      <c r="AJ107" s="211"/>
      <c r="AK107" s="211"/>
      <c r="AL107" s="211"/>
      <c r="AM107" s="211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11"/>
      <c r="BH107" s="211"/>
    </row>
    <row r="108" spans="1:60" outlineLevel="2" x14ac:dyDescent="0.25">
      <c r="A108" s="218"/>
      <c r="B108" s="219"/>
      <c r="C108" s="250" t="s">
        <v>368</v>
      </c>
      <c r="D108" s="222"/>
      <c r="E108" s="223">
        <v>28.5</v>
      </c>
      <c r="F108" s="221"/>
      <c r="G108" s="221"/>
      <c r="H108" s="221"/>
      <c r="I108" s="221"/>
      <c r="J108" s="221"/>
      <c r="K108" s="221"/>
      <c r="L108" s="221"/>
      <c r="M108" s="221"/>
      <c r="N108" s="220"/>
      <c r="O108" s="220"/>
      <c r="P108" s="220"/>
      <c r="Q108" s="220"/>
      <c r="R108" s="221"/>
      <c r="S108" s="221"/>
      <c r="T108" s="221"/>
      <c r="U108" s="221"/>
      <c r="V108" s="221"/>
      <c r="W108" s="221"/>
      <c r="X108" s="221"/>
      <c r="Y108" s="221"/>
      <c r="Z108" s="211"/>
      <c r="AA108" s="211"/>
      <c r="AB108" s="211"/>
      <c r="AC108" s="211"/>
      <c r="AD108" s="211"/>
      <c r="AE108" s="211"/>
      <c r="AF108" s="211"/>
      <c r="AG108" s="211" t="s">
        <v>138</v>
      </c>
      <c r="AH108" s="211">
        <v>5</v>
      </c>
      <c r="AI108" s="211"/>
      <c r="AJ108" s="211"/>
      <c r="AK108" s="211"/>
      <c r="AL108" s="211"/>
      <c r="AM108" s="211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211"/>
      <c r="BD108" s="211"/>
      <c r="BE108" s="211"/>
      <c r="BF108" s="211"/>
      <c r="BG108" s="211"/>
      <c r="BH108" s="211"/>
    </row>
    <row r="109" spans="1:60" outlineLevel="2" x14ac:dyDescent="0.25">
      <c r="A109" s="218"/>
      <c r="B109" s="219"/>
      <c r="C109" s="251"/>
      <c r="D109" s="244"/>
      <c r="E109" s="244"/>
      <c r="F109" s="244"/>
      <c r="G109" s="244"/>
      <c r="H109" s="221"/>
      <c r="I109" s="221"/>
      <c r="J109" s="221"/>
      <c r="K109" s="221"/>
      <c r="L109" s="221"/>
      <c r="M109" s="221"/>
      <c r="N109" s="220"/>
      <c r="O109" s="220"/>
      <c r="P109" s="220"/>
      <c r="Q109" s="220"/>
      <c r="R109" s="221"/>
      <c r="S109" s="221"/>
      <c r="T109" s="221"/>
      <c r="U109" s="221"/>
      <c r="V109" s="221"/>
      <c r="W109" s="221"/>
      <c r="X109" s="221"/>
      <c r="Y109" s="221"/>
      <c r="Z109" s="211"/>
      <c r="AA109" s="211"/>
      <c r="AB109" s="211"/>
      <c r="AC109" s="211"/>
      <c r="AD109" s="211"/>
      <c r="AE109" s="211"/>
      <c r="AF109" s="211"/>
      <c r="AG109" s="211" t="s">
        <v>140</v>
      </c>
      <c r="AH109" s="211"/>
      <c r="AI109" s="211"/>
      <c r="AJ109" s="211"/>
      <c r="AK109" s="211"/>
      <c r="AL109" s="211"/>
      <c r="AM109" s="211"/>
      <c r="AN109" s="211"/>
      <c r="AO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1"/>
      <c r="BD109" s="211"/>
      <c r="BE109" s="211"/>
      <c r="BF109" s="211"/>
      <c r="BG109" s="211"/>
      <c r="BH109" s="211"/>
    </row>
    <row r="110" spans="1:60" ht="20" outlineLevel="1" x14ac:dyDescent="0.25">
      <c r="A110" s="236">
        <v>34</v>
      </c>
      <c r="B110" s="237" t="s">
        <v>369</v>
      </c>
      <c r="C110" s="248" t="s">
        <v>370</v>
      </c>
      <c r="D110" s="238" t="s">
        <v>343</v>
      </c>
      <c r="E110" s="239">
        <v>5.7</v>
      </c>
      <c r="F110" s="240"/>
      <c r="G110" s="241">
        <f>ROUND(E110*F110,2)</f>
        <v>0</v>
      </c>
      <c r="H110" s="240"/>
      <c r="I110" s="241">
        <f>ROUND(E110*H110,2)</f>
        <v>0</v>
      </c>
      <c r="J110" s="240"/>
      <c r="K110" s="241">
        <f>ROUND(E110*J110,2)</f>
        <v>0</v>
      </c>
      <c r="L110" s="241">
        <v>21</v>
      </c>
      <c r="M110" s="241">
        <f>G110*(1+L110/100)</f>
        <v>0</v>
      </c>
      <c r="N110" s="239">
        <v>1E-3</v>
      </c>
      <c r="O110" s="239">
        <f>ROUND(E110*N110,2)</f>
        <v>0.01</v>
      </c>
      <c r="P110" s="239">
        <v>0</v>
      </c>
      <c r="Q110" s="239">
        <f>ROUND(E110*P110,2)</f>
        <v>0</v>
      </c>
      <c r="R110" s="241" t="s">
        <v>190</v>
      </c>
      <c r="S110" s="241" t="s">
        <v>131</v>
      </c>
      <c r="T110" s="242" t="s">
        <v>131</v>
      </c>
      <c r="U110" s="221">
        <v>0</v>
      </c>
      <c r="V110" s="221">
        <f>ROUND(E110*U110,2)</f>
        <v>0</v>
      </c>
      <c r="W110" s="221"/>
      <c r="X110" s="221" t="s">
        <v>191</v>
      </c>
      <c r="Y110" s="221" t="s">
        <v>133</v>
      </c>
      <c r="Z110" s="211"/>
      <c r="AA110" s="211"/>
      <c r="AB110" s="211"/>
      <c r="AC110" s="211"/>
      <c r="AD110" s="211"/>
      <c r="AE110" s="211"/>
      <c r="AF110" s="211"/>
      <c r="AG110" s="211" t="s">
        <v>344</v>
      </c>
      <c r="AH110" s="211"/>
      <c r="AI110" s="211"/>
      <c r="AJ110" s="211"/>
      <c r="AK110" s="211"/>
      <c r="AL110" s="211"/>
      <c r="AM110" s="211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11"/>
      <c r="BH110" s="211"/>
    </row>
    <row r="111" spans="1:60" outlineLevel="2" x14ac:dyDescent="0.25">
      <c r="A111" s="218"/>
      <c r="B111" s="219"/>
      <c r="C111" s="250" t="s">
        <v>371</v>
      </c>
      <c r="D111" s="222"/>
      <c r="E111" s="223">
        <v>5.7</v>
      </c>
      <c r="F111" s="221"/>
      <c r="G111" s="221"/>
      <c r="H111" s="221"/>
      <c r="I111" s="221"/>
      <c r="J111" s="221"/>
      <c r="K111" s="221"/>
      <c r="L111" s="221"/>
      <c r="M111" s="221"/>
      <c r="N111" s="220"/>
      <c r="O111" s="220"/>
      <c r="P111" s="220"/>
      <c r="Q111" s="220"/>
      <c r="R111" s="221"/>
      <c r="S111" s="221"/>
      <c r="T111" s="221"/>
      <c r="U111" s="221"/>
      <c r="V111" s="221"/>
      <c r="W111" s="221"/>
      <c r="X111" s="221"/>
      <c r="Y111" s="221"/>
      <c r="Z111" s="211"/>
      <c r="AA111" s="211"/>
      <c r="AB111" s="211"/>
      <c r="AC111" s="211"/>
      <c r="AD111" s="211"/>
      <c r="AE111" s="211"/>
      <c r="AF111" s="211"/>
      <c r="AG111" s="211" t="s">
        <v>138</v>
      </c>
      <c r="AH111" s="211">
        <v>0</v>
      </c>
      <c r="AI111" s="211"/>
      <c r="AJ111" s="211"/>
      <c r="AK111" s="211"/>
      <c r="AL111" s="211"/>
      <c r="AM111" s="211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11"/>
      <c r="BH111" s="211"/>
    </row>
    <row r="112" spans="1:60" outlineLevel="2" x14ac:dyDescent="0.25">
      <c r="A112" s="218"/>
      <c r="B112" s="219"/>
      <c r="C112" s="251"/>
      <c r="D112" s="244"/>
      <c r="E112" s="244"/>
      <c r="F112" s="244"/>
      <c r="G112" s="244"/>
      <c r="H112" s="221"/>
      <c r="I112" s="221"/>
      <c r="J112" s="221"/>
      <c r="K112" s="221"/>
      <c r="L112" s="221"/>
      <c r="M112" s="221"/>
      <c r="N112" s="220"/>
      <c r="O112" s="220"/>
      <c r="P112" s="220"/>
      <c r="Q112" s="220"/>
      <c r="R112" s="221"/>
      <c r="S112" s="221"/>
      <c r="T112" s="221"/>
      <c r="U112" s="221"/>
      <c r="V112" s="221"/>
      <c r="W112" s="221"/>
      <c r="X112" s="221"/>
      <c r="Y112" s="221"/>
      <c r="Z112" s="211"/>
      <c r="AA112" s="211"/>
      <c r="AB112" s="211"/>
      <c r="AC112" s="211"/>
      <c r="AD112" s="211"/>
      <c r="AE112" s="211"/>
      <c r="AF112" s="211"/>
      <c r="AG112" s="211" t="s">
        <v>140</v>
      </c>
      <c r="AH112" s="211"/>
      <c r="AI112" s="211"/>
      <c r="AJ112" s="211"/>
      <c r="AK112" s="211"/>
      <c r="AL112" s="211"/>
      <c r="AM112" s="21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11"/>
      <c r="BH112" s="211"/>
    </row>
    <row r="113" spans="1:60" ht="20" outlineLevel="1" x14ac:dyDescent="0.25">
      <c r="A113" s="236">
        <v>35</v>
      </c>
      <c r="B113" s="237" t="s">
        <v>346</v>
      </c>
      <c r="C113" s="248" t="s">
        <v>347</v>
      </c>
      <c r="D113" s="238" t="s">
        <v>343</v>
      </c>
      <c r="E113" s="239">
        <v>119.7</v>
      </c>
      <c r="F113" s="240"/>
      <c r="G113" s="241">
        <f>ROUND(E113*F113,2)</f>
        <v>0</v>
      </c>
      <c r="H113" s="240"/>
      <c r="I113" s="241">
        <f>ROUND(E113*H113,2)</f>
        <v>0</v>
      </c>
      <c r="J113" s="240"/>
      <c r="K113" s="241">
        <f>ROUND(E113*J113,2)</f>
        <v>0</v>
      </c>
      <c r="L113" s="241">
        <v>21</v>
      </c>
      <c r="M113" s="241">
        <f>G113*(1+L113/100)</f>
        <v>0</v>
      </c>
      <c r="N113" s="239">
        <v>1E-3</v>
      </c>
      <c r="O113" s="239">
        <f>ROUND(E113*N113,2)</f>
        <v>0.12</v>
      </c>
      <c r="P113" s="239">
        <v>0</v>
      </c>
      <c r="Q113" s="239">
        <f>ROUND(E113*P113,2)</f>
        <v>0</v>
      </c>
      <c r="R113" s="241" t="s">
        <v>190</v>
      </c>
      <c r="S113" s="241" t="s">
        <v>131</v>
      </c>
      <c r="T113" s="242" t="s">
        <v>131</v>
      </c>
      <c r="U113" s="221">
        <v>0</v>
      </c>
      <c r="V113" s="221">
        <f>ROUND(E113*U113,2)</f>
        <v>0</v>
      </c>
      <c r="W113" s="221"/>
      <c r="X113" s="221" t="s">
        <v>191</v>
      </c>
      <c r="Y113" s="221" t="s">
        <v>133</v>
      </c>
      <c r="Z113" s="211"/>
      <c r="AA113" s="211"/>
      <c r="AB113" s="211"/>
      <c r="AC113" s="211"/>
      <c r="AD113" s="211"/>
      <c r="AE113" s="211"/>
      <c r="AF113" s="211"/>
      <c r="AG113" s="211" t="s">
        <v>344</v>
      </c>
      <c r="AH113" s="211"/>
      <c r="AI113" s="211"/>
      <c r="AJ113" s="211"/>
      <c r="AK113" s="211"/>
      <c r="AL113" s="211"/>
      <c r="AM113" s="21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11"/>
      <c r="BH113" s="211"/>
    </row>
    <row r="114" spans="1:60" outlineLevel="2" x14ac:dyDescent="0.25">
      <c r="A114" s="218"/>
      <c r="B114" s="219"/>
      <c r="C114" s="250" t="s">
        <v>372</v>
      </c>
      <c r="D114" s="222"/>
      <c r="E114" s="223">
        <v>119.7</v>
      </c>
      <c r="F114" s="221"/>
      <c r="G114" s="221"/>
      <c r="H114" s="221"/>
      <c r="I114" s="221"/>
      <c r="J114" s="221"/>
      <c r="K114" s="221"/>
      <c r="L114" s="221"/>
      <c r="M114" s="221"/>
      <c r="N114" s="220"/>
      <c r="O114" s="220"/>
      <c r="P114" s="220"/>
      <c r="Q114" s="220"/>
      <c r="R114" s="221"/>
      <c r="S114" s="221"/>
      <c r="T114" s="221"/>
      <c r="U114" s="221"/>
      <c r="V114" s="221"/>
      <c r="W114" s="221"/>
      <c r="X114" s="221"/>
      <c r="Y114" s="221"/>
      <c r="Z114" s="211"/>
      <c r="AA114" s="211"/>
      <c r="AB114" s="211"/>
      <c r="AC114" s="211"/>
      <c r="AD114" s="211"/>
      <c r="AE114" s="211"/>
      <c r="AF114" s="211"/>
      <c r="AG114" s="211" t="s">
        <v>138</v>
      </c>
      <c r="AH114" s="211">
        <v>0</v>
      </c>
      <c r="AI114" s="211"/>
      <c r="AJ114" s="211"/>
      <c r="AK114" s="211"/>
      <c r="AL114" s="211"/>
      <c r="AM114" s="211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1"/>
      <c r="BC114" s="211"/>
      <c r="BD114" s="211"/>
      <c r="BE114" s="211"/>
      <c r="BF114" s="211"/>
      <c r="BG114" s="211"/>
      <c r="BH114" s="211"/>
    </row>
    <row r="115" spans="1:60" outlineLevel="2" x14ac:dyDescent="0.25">
      <c r="A115" s="218"/>
      <c r="B115" s="219"/>
      <c r="C115" s="251"/>
      <c r="D115" s="244"/>
      <c r="E115" s="244"/>
      <c r="F115" s="244"/>
      <c r="G115" s="244"/>
      <c r="H115" s="221"/>
      <c r="I115" s="221"/>
      <c r="J115" s="221"/>
      <c r="K115" s="221"/>
      <c r="L115" s="221"/>
      <c r="M115" s="221"/>
      <c r="N115" s="220"/>
      <c r="O115" s="220"/>
      <c r="P115" s="220"/>
      <c r="Q115" s="220"/>
      <c r="R115" s="221"/>
      <c r="S115" s="221"/>
      <c r="T115" s="221"/>
      <c r="U115" s="221"/>
      <c r="V115" s="221"/>
      <c r="W115" s="221"/>
      <c r="X115" s="221"/>
      <c r="Y115" s="221"/>
      <c r="Z115" s="211"/>
      <c r="AA115" s="211"/>
      <c r="AB115" s="211"/>
      <c r="AC115" s="211"/>
      <c r="AD115" s="211"/>
      <c r="AE115" s="211"/>
      <c r="AF115" s="211"/>
      <c r="AG115" s="211" t="s">
        <v>140</v>
      </c>
      <c r="AH115" s="211"/>
      <c r="AI115" s="211"/>
      <c r="AJ115" s="211"/>
      <c r="AK115" s="211"/>
      <c r="AL115" s="211"/>
      <c r="AM115" s="211"/>
      <c r="AN115" s="211"/>
      <c r="AO115" s="211"/>
      <c r="AP115" s="211"/>
      <c r="AQ115" s="211"/>
      <c r="AR115" s="211"/>
      <c r="AS115" s="211"/>
      <c r="AT115" s="211"/>
      <c r="AU115" s="211"/>
      <c r="AV115" s="211"/>
      <c r="AW115" s="211"/>
      <c r="AX115" s="211"/>
      <c r="AY115" s="211"/>
      <c r="AZ115" s="211"/>
      <c r="BA115" s="211"/>
      <c r="BB115" s="211"/>
      <c r="BC115" s="211"/>
      <c r="BD115" s="211"/>
      <c r="BE115" s="211"/>
      <c r="BF115" s="211"/>
      <c r="BG115" s="211"/>
      <c r="BH115" s="211"/>
    </row>
    <row r="116" spans="1:60" outlineLevel="1" x14ac:dyDescent="0.25">
      <c r="A116" s="236">
        <v>36</v>
      </c>
      <c r="B116" s="237" t="s">
        <v>373</v>
      </c>
      <c r="C116" s="248" t="s">
        <v>374</v>
      </c>
      <c r="D116" s="238" t="s">
        <v>170</v>
      </c>
      <c r="E116" s="239">
        <v>22</v>
      </c>
      <c r="F116" s="240"/>
      <c r="G116" s="241">
        <f>ROUND(E116*F116,2)</f>
        <v>0</v>
      </c>
      <c r="H116" s="240"/>
      <c r="I116" s="241">
        <f>ROUND(E116*H116,2)</f>
        <v>0</v>
      </c>
      <c r="J116" s="240"/>
      <c r="K116" s="241">
        <f>ROUND(E116*J116,2)</f>
        <v>0</v>
      </c>
      <c r="L116" s="241">
        <v>21</v>
      </c>
      <c r="M116" s="241">
        <f>G116*(1+L116/100)</f>
        <v>0</v>
      </c>
      <c r="N116" s="239">
        <v>3.2000000000000003E-4</v>
      </c>
      <c r="O116" s="239">
        <f>ROUND(E116*N116,2)</f>
        <v>0.01</v>
      </c>
      <c r="P116" s="239">
        <v>0</v>
      </c>
      <c r="Q116" s="239">
        <f>ROUND(E116*P116,2)</f>
        <v>0</v>
      </c>
      <c r="R116" s="241"/>
      <c r="S116" s="241" t="s">
        <v>163</v>
      </c>
      <c r="T116" s="242" t="s">
        <v>164</v>
      </c>
      <c r="U116" s="221">
        <v>0</v>
      </c>
      <c r="V116" s="221">
        <f>ROUND(E116*U116,2)</f>
        <v>0</v>
      </c>
      <c r="W116" s="221"/>
      <c r="X116" s="221" t="s">
        <v>191</v>
      </c>
      <c r="Y116" s="221" t="s">
        <v>133</v>
      </c>
      <c r="Z116" s="211"/>
      <c r="AA116" s="211"/>
      <c r="AB116" s="211"/>
      <c r="AC116" s="211"/>
      <c r="AD116" s="211"/>
      <c r="AE116" s="211"/>
      <c r="AF116" s="211"/>
      <c r="AG116" s="211" t="s">
        <v>344</v>
      </c>
      <c r="AH116" s="211"/>
      <c r="AI116" s="211"/>
      <c r="AJ116" s="211"/>
      <c r="AK116" s="211"/>
      <c r="AL116" s="211"/>
      <c r="AM116" s="211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1"/>
      <c r="BC116" s="211"/>
      <c r="BD116" s="211"/>
      <c r="BE116" s="211"/>
      <c r="BF116" s="211"/>
      <c r="BG116" s="211"/>
      <c r="BH116" s="211"/>
    </row>
    <row r="117" spans="1:60" outlineLevel="2" x14ac:dyDescent="0.25">
      <c r="A117" s="218"/>
      <c r="B117" s="219"/>
      <c r="C117" s="250" t="s">
        <v>375</v>
      </c>
      <c r="D117" s="222"/>
      <c r="E117" s="223">
        <v>22</v>
      </c>
      <c r="F117" s="221"/>
      <c r="G117" s="221"/>
      <c r="H117" s="221"/>
      <c r="I117" s="221"/>
      <c r="J117" s="221"/>
      <c r="K117" s="221"/>
      <c r="L117" s="221"/>
      <c r="M117" s="221"/>
      <c r="N117" s="220"/>
      <c r="O117" s="220"/>
      <c r="P117" s="220"/>
      <c r="Q117" s="220"/>
      <c r="R117" s="221"/>
      <c r="S117" s="221"/>
      <c r="T117" s="221"/>
      <c r="U117" s="221"/>
      <c r="V117" s="221"/>
      <c r="W117" s="221"/>
      <c r="X117" s="221"/>
      <c r="Y117" s="221"/>
      <c r="Z117" s="211"/>
      <c r="AA117" s="211"/>
      <c r="AB117" s="211"/>
      <c r="AC117" s="211"/>
      <c r="AD117" s="211"/>
      <c r="AE117" s="211"/>
      <c r="AF117" s="211"/>
      <c r="AG117" s="211" t="s">
        <v>138</v>
      </c>
      <c r="AH117" s="211">
        <v>0</v>
      </c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1"/>
      <c r="BC117" s="211"/>
      <c r="BD117" s="211"/>
      <c r="BE117" s="211"/>
      <c r="BF117" s="211"/>
      <c r="BG117" s="211"/>
      <c r="BH117" s="211"/>
    </row>
    <row r="118" spans="1:60" outlineLevel="2" x14ac:dyDescent="0.25">
      <c r="A118" s="218"/>
      <c r="B118" s="219"/>
      <c r="C118" s="251"/>
      <c r="D118" s="244"/>
      <c r="E118" s="244"/>
      <c r="F118" s="244"/>
      <c r="G118" s="244"/>
      <c r="H118" s="221"/>
      <c r="I118" s="221"/>
      <c r="J118" s="221"/>
      <c r="K118" s="221"/>
      <c r="L118" s="221"/>
      <c r="M118" s="221"/>
      <c r="N118" s="220"/>
      <c r="O118" s="220"/>
      <c r="P118" s="220"/>
      <c r="Q118" s="220"/>
      <c r="R118" s="221"/>
      <c r="S118" s="221"/>
      <c r="T118" s="221"/>
      <c r="U118" s="221"/>
      <c r="V118" s="221"/>
      <c r="W118" s="221"/>
      <c r="X118" s="221"/>
      <c r="Y118" s="221"/>
      <c r="Z118" s="211"/>
      <c r="AA118" s="211"/>
      <c r="AB118" s="211"/>
      <c r="AC118" s="211"/>
      <c r="AD118" s="211"/>
      <c r="AE118" s="211"/>
      <c r="AF118" s="211"/>
      <c r="AG118" s="211" t="s">
        <v>140</v>
      </c>
      <c r="AH118" s="211"/>
      <c r="AI118" s="211"/>
      <c r="AJ118" s="211"/>
      <c r="AK118" s="211"/>
      <c r="AL118" s="211"/>
      <c r="AM118" s="211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1"/>
      <c r="BC118" s="211"/>
      <c r="BD118" s="211"/>
      <c r="BE118" s="211"/>
      <c r="BF118" s="211"/>
      <c r="BG118" s="211"/>
      <c r="BH118" s="211"/>
    </row>
    <row r="119" spans="1:60" outlineLevel="1" x14ac:dyDescent="0.25">
      <c r="A119" s="236">
        <v>37</v>
      </c>
      <c r="B119" s="237" t="s">
        <v>376</v>
      </c>
      <c r="C119" s="248" t="s">
        <v>377</v>
      </c>
      <c r="D119" s="238" t="s">
        <v>175</v>
      </c>
      <c r="E119" s="239">
        <v>34.200000000000003</v>
      </c>
      <c r="F119" s="240"/>
      <c r="G119" s="241">
        <f>ROUND(E119*F119,2)</f>
        <v>0</v>
      </c>
      <c r="H119" s="240"/>
      <c r="I119" s="241">
        <f>ROUND(E119*H119,2)</f>
        <v>0</v>
      </c>
      <c r="J119" s="240"/>
      <c r="K119" s="241">
        <f>ROUND(E119*J119,2)</f>
        <v>0</v>
      </c>
      <c r="L119" s="241">
        <v>21</v>
      </c>
      <c r="M119" s="241">
        <f>G119*(1+L119/100)</f>
        <v>0</v>
      </c>
      <c r="N119" s="239">
        <v>1.9429999999999999E-2</v>
      </c>
      <c r="O119" s="239">
        <f>ROUND(E119*N119,2)</f>
        <v>0.66</v>
      </c>
      <c r="P119" s="239">
        <v>0</v>
      </c>
      <c r="Q119" s="239">
        <f>ROUND(E119*P119,2)</f>
        <v>0</v>
      </c>
      <c r="R119" s="241"/>
      <c r="S119" s="241" t="s">
        <v>163</v>
      </c>
      <c r="T119" s="242" t="s">
        <v>275</v>
      </c>
      <c r="U119" s="221">
        <v>0</v>
      </c>
      <c r="V119" s="221">
        <f>ROUND(E119*U119,2)</f>
        <v>0</v>
      </c>
      <c r="W119" s="221"/>
      <c r="X119" s="221" t="s">
        <v>191</v>
      </c>
      <c r="Y119" s="221" t="s">
        <v>133</v>
      </c>
      <c r="Z119" s="211"/>
      <c r="AA119" s="211"/>
      <c r="AB119" s="211"/>
      <c r="AC119" s="211"/>
      <c r="AD119" s="211"/>
      <c r="AE119" s="211"/>
      <c r="AF119" s="211"/>
      <c r="AG119" s="211" t="s">
        <v>344</v>
      </c>
      <c r="AH119" s="211"/>
      <c r="AI119" s="211"/>
      <c r="AJ119" s="211"/>
      <c r="AK119" s="211"/>
      <c r="AL119" s="211"/>
      <c r="AM119" s="21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11"/>
      <c r="BH119" s="211"/>
    </row>
    <row r="120" spans="1:60" outlineLevel="2" x14ac:dyDescent="0.25">
      <c r="A120" s="218"/>
      <c r="B120" s="219"/>
      <c r="C120" s="250" t="s">
        <v>378</v>
      </c>
      <c r="D120" s="222"/>
      <c r="E120" s="223">
        <v>34.200000000000003</v>
      </c>
      <c r="F120" s="221"/>
      <c r="G120" s="221"/>
      <c r="H120" s="221"/>
      <c r="I120" s="221"/>
      <c r="J120" s="221"/>
      <c r="K120" s="221"/>
      <c r="L120" s="221"/>
      <c r="M120" s="221"/>
      <c r="N120" s="220"/>
      <c r="O120" s="220"/>
      <c r="P120" s="220"/>
      <c r="Q120" s="220"/>
      <c r="R120" s="221"/>
      <c r="S120" s="221"/>
      <c r="T120" s="221"/>
      <c r="U120" s="221"/>
      <c r="V120" s="221"/>
      <c r="W120" s="221"/>
      <c r="X120" s="221"/>
      <c r="Y120" s="221"/>
      <c r="Z120" s="211"/>
      <c r="AA120" s="211"/>
      <c r="AB120" s="211"/>
      <c r="AC120" s="211"/>
      <c r="AD120" s="211"/>
      <c r="AE120" s="211"/>
      <c r="AF120" s="211"/>
      <c r="AG120" s="211" t="s">
        <v>138</v>
      </c>
      <c r="AH120" s="211">
        <v>0</v>
      </c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11"/>
      <c r="BH120" s="211"/>
    </row>
    <row r="121" spans="1:60" outlineLevel="2" x14ac:dyDescent="0.25">
      <c r="A121" s="218"/>
      <c r="B121" s="219"/>
      <c r="C121" s="251"/>
      <c r="D121" s="244"/>
      <c r="E121" s="244"/>
      <c r="F121" s="244"/>
      <c r="G121" s="244"/>
      <c r="H121" s="221"/>
      <c r="I121" s="221"/>
      <c r="J121" s="221"/>
      <c r="K121" s="221"/>
      <c r="L121" s="221"/>
      <c r="M121" s="221"/>
      <c r="N121" s="220"/>
      <c r="O121" s="220"/>
      <c r="P121" s="220"/>
      <c r="Q121" s="220"/>
      <c r="R121" s="221"/>
      <c r="S121" s="221"/>
      <c r="T121" s="221"/>
      <c r="U121" s="221"/>
      <c r="V121" s="221"/>
      <c r="W121" s="221"/>
      <c r="X121" s="221"/>
      <c r="Y121" s="221"/>
      <c r="Z121" s="211"/>
      <c r="AA121" s="211"/>
      <c r="AB121" s="211"/>
      <c r="AC121" s="211"/>
      <c r="AD121" s="211"/>
      <c r="AE121" s="211"/>
      <c r="AF121" s="211"/>
      <c r="AG121" s="211" t="s">
        <v>140</v>
      </c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11"/>
      <c r="BH121" s="211"/>
    </row>
    <row r="122" spans="1:60" outlineLevel="1" x14ac:dyDescent="0.25">
      <c r="A122" s="236">
        <v>38</v>
      </c>
      <c r="B122" s="237" t="s">
        <v>379</v>
      </c>
      <c r="C122" s="248" t="s">
        <v>380</v>
      </c>
      <c r="D122" s="238" t="s">
        <v>154</v>
      </c>
      <c r="E122" s="239">
        <v>0.80835000000000001</v>
      </c>
      <c r="F122" s="240"/>
      <c r="G122" s="241">
        <f>ROUND(E122*F122,2)</f>
        <v>0</v>
      </c>
      <c r="H122" s="240"/>
      <c r="I122" s="241">
        <f>ROUND(E122*H122,2)</f>
        <v>0</v>
      </c>
      <c r="J122" s="240"/>
      <c r="K122" s="241">
        <f>ROUND(E122*J122,2)</f>
        <v>0</v>
      </c>
      <c r="L122" s="241">
        <v>21</v>
      </c>
      <c r="M122" s="241">
        <f>G122*(1+L122/100)</f>
        <v>0</v>
      </c>
      <c r="N122" s="239">
        <v>0</v>
      </c>
      <c r="O122" s="239">
        <f>ROUND(E122*N122,2)</f>
        <v>0</v>
      </c>
      <c r="P122" s="239">
        <v>0</v>
      </c>
      <c r="Q122" s="239">
        <f>ROUND(E122*P122,2)</f>
        <v>0</v>
      </c>
      <c r="R122" s="241" t="s">
        <v>327</v>
      </c>
      <c r="S122" s="241" t="s">
        <v>131</v>
      </c>
      <c r="T122" s="242" t="s">
        <v>131</v>
      </c>
      <c r="U122" s="221">
        <v>1.5980000000000001</v>
      </c>
      <c r="V122" s="221">
        <f>ROUND(E122*U122,2)</f>
        <v>1.29</v>
      </c>
      <c r="W122" s="221"/>
      <c r="X122" s="221" t="s">
        <v>246</v>
      </c>
      <c r="Y122" s="221" t="s">
        <v>133</v>
      </c>
      <c r="Z122" s="211"/>
      <c r="AA122" s="211"/>
      <c r="AB122" s="211"/>
      <c r="AC122" s="211"/>
      <c r="AD122" s="211"/>
      <c r="AE122" s="211"/>
      <c r="AF122" s="211"/>
      <c r="AG122" s="211" t="s">
        <v>247</v>
      </c>
      <c r="AH122" s="211"/>
      <c r="AI122" s="211"/>
      <c r="AJ122" s="211"/>
      <c r="AK122" s="211"/>
      <c r="AL122" s="211"/>
      <c r="AM122" s="211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11"/>
      <c r="BH122" s="211"/>
    </row>
    <row r="123" spans="1:60" outlineLevel="2" x14ac:dyDescent="0.25">
      <c r="A123" s="218"/>
      <c r="B123" s="219"/>
      <c r="C123" s="255"/>
      <c r="D123" s="246"/>
      <c r="E123" s="246"/>
      <c r="F123" s="246"/>
      <c r="G123" s="246"/>
      <c r="H123" s="221"/>
      <c r="I123" s="221"/>
      <c r="J123" s="221"/>
      <c r="K123" s="221"/>
      <c r="L123" s="221"/>
      <c r="M123" s="221"/>
      <c r="N123" s="220"/>
      <c r="O123" s="220"/>
      <c r="P123" s="220"/>
      <c r="Q123" s="220"/>
      <c r="R123" s="221"/>
      <c r="S123" s="221"/>
      <c r="T123" s="221"/>
      <c r="U123" s="221"/>
      <c r="V123" s="221"/>
      <c r="W123" s="221"/>
      <c r="X123" s="221"/>
      <c r="Y123" s="221"/>
      <c r="Z123" s="211"/>
      <c r="AA123" s="211"/>
      <c r="AB123" s="211"/>
      <c r="AC123" s="211"/>
      <c r="AD123" s="211"/>
      <c r="AE123" s="211"/>
      <c r="AF123" s="211"/>
      <c r="AG123" s="211" t="s">
        <v>140</v>
      </c>
      <c r="AH123" s="211"/>
      <c r="AI123" s="211"/>
      <c r="AJ123" s="211"/>
      <c r="AK123" s="211"/>
      <c r="AL123" s="211"/>
      <c r="AM123" s="211"/>
      <c r="AN123" s="211"/>
      <c r="AO123" s="211"/>
      <c r="AP123" s="211"/>
      <c r="AQ123" s="211"/>
      <c r="AR123" s="211"/>
      <c r="AS123" s="211"/>
      <c r="AT123" s="211"/>
      <c r="AU123" s="211"/>
      <c r="AV123" s="211"/>
      <c r="AW123" s="211"/>
      <c r="AX123" s="211"/>
      <c r="AY123" s="211"/>
      <c r="AZ123" s="211"/>
      <c r="BA123" s="211"/>
      <c r="BB123" s="211"/>
      <c r="BC123" s="211"/>
      <c r="BD123" s="211"/>
      <c r="BE123" s="211"/>
      <c r="BF123" s="211"/>
      <c r="BG123" s="211"/>
      <c r="BH123" s="211"/>
    </row>
    <row r="124" spans="1:60" x14ac:dyDescent="0.25">
      <c r="A124" s="3"/>
      <c r="B124" s="4"/>
      <c r="C124" s="256"/>
      <c r="D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AE124">
        <v>12</v>
      </c>
      <c r="AF124">
        <v>21</v>
      </c>
      <c r="AG124" t="s">
        <v>111</v>
      </c>
    </row>
    <row r="125" spans="1:60" ht="13" x14ac:dyDescent="0.25">
      <c r="A125" s="214"/>
      <c r="B125" s="215" t="s">
        <v>29</v>
      </c>
      <c r="C125" s="257"/>
      <c r="D125" s="216"/>
      <c r="E125" s="217"/>
      <c r="F125" s="217"/>
      <c r="G125" s="235">
        <f>G8+G22+G28+G50+G54+G61+G64+G93</f>
        <v>0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AE125">
        <f>SUMIF(L7:L123,AE124,G7:G123)</f>
        <v>0</v>
      </c>
      <c r="AF125">
        <f>SUMIF(L7:L123,AF124,G7:G123)</f>
        <v>0</v>
      </c>
      <c r="AG125" t="s">
        <v>282</v>
      </c>
    </row>
    <row r="126" spans="1:60" x14ac:dyDescent="0.25">
      <c r="C126" s="258"/>
      <c r="D126" s="10"/>
      <c r="AG126" t="s">
        <v>283</v>
      </c>
    </row>
    <row r="127" spans="1:60" x14ac:dyDescent="0.25">
      <c r="D127" s="10"/>
    </row>
    <row r="128" spans="1:60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9q/Vewydfgr/g0qlUhBwwRoOQEGhRnAzQVFO2JDhBPLlFOrraN8qlrgIyhX0zgKL3I1mcRUKmZr6uZtkvgsatQ==" saltValue="j0ElBUSgUpLOydLXZIGUlw==" spinCount="100000" sheet="1" formatRows="0"/>
  <mergeCells count="49">
    <mergeCell ref="C123:G123"/>
    <mergeCell ref="C106:G106"/>
    <mergeCell ref="C109:G109"/>
    <mergeCell ref="C112:G112"/>
    <mergeCell ref="C115:G115"/>
    <mergeCell ref="C118:G118"/>
    <mergeCell ref="C121:G121"/>
    <mergeCell ref="C92:G92"/>
    <mergeCell ref="C96:G96"/>
    <mergeCell ref="C98:G98"/>
    <mergeCell ref="C100:G100"/>
    <mergeCell ref="C102:G102"/>
    <mergeCell ref="C104:G104"/>
    <mergeCell ref="C77:G77"/>
    <mergeCell ref="C80:G80"/>
    <mergeCell ref="C83:G83"/>
    <mergeCell ref="C86:G86"/>
    <mergeCell ref="C89:G89"/>
    <mergeCell ref="C91:G91"/>
    <mergeCell ref="C59:G59"/>
    <mergeCell ref="C60:G60"/>
    <mergeCell ref="C63:G63"/>
    <mergeCell ref="C67:G67"/>
    <mergeCell ref="C70:G70"/>
    <mergeCell ref="C73:G73"/>
    <mergeCell ref="C46:G46"/>
    <mergeCell ref="C48:G48"/>
    <mergeCell ref="C49:G49"/>
    <mergeCell ref="C52:G52"/>
    <mergeCell ref="C53:G53"/>
    <mergeCell ref="C57:G57"/>
    <mergeCell ref="C33:G33"/>
    <mergeCell ref="C36:G36"/>
    <mergeCell ref="C38:G38"/>
    <mergeCell ref="C40:G40"/>
    <mergeCell ref="C42:G42"/>
    <mergeCell ref="C44:G44"/>
    <mergeCell ref="C15:G15"/>
    <mergeCell ref="C18:G18"/>
    <mergeCell ref="C21:G21"/>
    <mergeCell ref="C25:G25"/>
    <mergeCell ref="C27:G27"/>
    <mergeCell ref="C31:G31"/>
    <mergeCell ref="A1:G1"/>
    <mergeCell ref="C2:G2"/>
    <mergeCell ref="C3:G3"/>
    <mergeCell ref="C4:G4"/>
    <mergeCell ref="C10:G10"/>
    <mergeCell ref="C12:G12"/>
  </mergeCells>
  <pageMargins left="0.59055118110236204" right="0.196850393700787" top="0.78740157499999996" bottom="0.78740157499999996" header="0.3" footer="0.3"/>
  <pageSetup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1 1 Pol</vt:lpstr>
      <vt:lpstr>1 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1 Pol'!Názvy_tisku</vt:lpstr>
      <vt:lpstr>'1 2 Pol'!Názvy_tisku</vt:lpstr>
      <vt:lpstr>oadresa</vt:lpstr>
      <vt:lpstr>Stavba!Objednatel</vt:lpstr>
      <vt:lpstr>Stavba!Objekt</vt:lpstr>
      <vt:lpstr>'1 1 Pol'!Oblast_tisku</vt:lpstr>
      <vt:lpstr>'1 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Kaura</dc:creator>
  <cp:lastModifiedBy>Jaroslav Kaura</cp:lastModifiedBy>
  <cp:lastPrinted>2019-03-19T12:27:02Z</cp:lastPrinted>
  <dcterms:created xsi:type="dcterms:W3CDTF">2009-04-08T07:15:50Z</dcterms:created>
  <dcterms:modified xsi:type="dcterms:W3CDTF">2024-03-11T13:48:38Z</dcterms:modified>
</cp:coreProperties>
</file>